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12660" tabRatio="21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'Sheet1'!$A$1:$T$83</definedName>
  </definedNames>
  <calcPr fullCalcOnLoad="1"/>
</workbook>
</file>

<file path=xl/sharedStrings.xml><?xml version="1.0" encoding="utf-8"?>
<sst xmlns="http://schemas.openxmlformats.org/spreadsheetml/2006/main" count="347" uniqueCount="125">
  <si>
    <t>L.p</t>
  </si>
  <si>
    <t>Asortyment</t>
  </si>
  <si>
    <t>Jm</t>
  </si>
  <si>
    <t>Ilość badań</t>
  </si>
  <si>
    <t>Ilość op.</t>
  </si>
  <si>
    <t>cena jednostkowa netto op.</t>
  </si>
  <si>
    <t xml:space="preserve"> wartość netto</t>
  </si>
  <si>
    <t>VAT [%]</t>
  </si>
  <si>
    <t>cena jednostkowa brutto op.</t>
  </si>
  <si>
    <t xml:space="preserve"> wartość brutto</t>
  </si>
  <si>
    <t>cena jednostkowa brutto</t>
  </si>
  <si>
    <t>1.</t>
  </si>
  <si>
    <t>AFP</t>
  </si>
  <si>
    <t>test</t>
  </si>
  <si>
    <t>op.</t>
  </si>
  <si>
    <t>2.</t>
  </si>
  <si>
    <t>Anty - TPO</t>
  </si>
  <si>
    <t>3.</t>
  </si>
  <si>
    <t>Anty-HBc</t>
  </si>
  <si>
    <t>4.</t>
  </si>
  <si>
    <t>Anty-HBs</t>
  </si>
  <si>
    <t>5.</t>
  </si>
  <si>
    <t>Anty-HCV</t>
  </si>
  <si>
    <t>6.</t>
  </si>
  <si>
    <t>7.</t>
  </si>
  <si>
    <t>NT-proBNP</t>
  </si>
  <si>
    <t>8.</t>
  </si>
  <si>
    <t xml:space="preserve">CA-125 </t>
  </si>
  <si>
    <t>9.</t>
  </si>
  <si>
    <t>CEA</t>
  </si>
  <si>
    <t>10.</t>
  </si>
  <si>
    <t>Estradiol</t>
  </si>
  <si>
    <t>11.</t>
  </si>
  <si>
    <t>Ferrytyna</t>
  </si>
  <si>
    <t>12.</t>
  </si>
  <si>
    <t xml:space="preserve">FSH </t>
  </si>
  <si>
    <t>13.</t>
  </si>
  <si>
    <t>F-T3 (Trijodotyronina wolna)</t>
  </si>
  <si>
    <t>14.</t>
  </si>
  <si>
    <t>F-T4 (Tyroksyna wolna)</t>
  </si>
  <si>
    <t>15.</t>
  </si>
  <si>
    <t>HBs - antygen</t>
  </si>
  <si>
    <t>16.</t>
  </si>
  <si>
    <t>HCG-gonadotropina kosmówkowa</t>
  </si>
  <si>
    <t>17.</t>
  </si>
  <si>
    <t>18.</t>
  </si>
  <si>
    <t>Progesteron</t>
  </si>
  <si>
    <t>19.</t>
  </si>
  <si>
    <t>Prolaktyna</t>
  </si>
  <si>
    <t>20.</t>
  </si>
  <si>
    <t>PSA</t>
  </si>
  <si>
    <t>21.</t>
  </si>
  <si>
    <t>Toxoplazmoza IgG</t>
  </si>
  <si>
    <t>22.</t>
  </si>
  <si>
    <t>Toxoplazmoza IgM</t>
  </si>
  <si>
    <t>23.</t>
  </si>
  <si>
    <t>Troponina</t>
  </si>
  <si>
    <t>24.</t>
  </si>
  <si>
    <t>TSH (hormon tyreotropowy)</t>
  </si>
  <si>
    <t>25.</t>
  </si>
  <si>
    <t>PTH (parathormon)</t>
  </si>
  <si>
    <t>26.</t>
  </si>
  <si>
    <t>Testosteron</t>
  </si>
  <si>
    <t>27.</t>
  </si>
  <si>
    <t>B 12 - vit.</t>
  </si>
  <si>
    <t>28.</t>
  </si>
  <si>
    <t>Anty – Tg</t>
  </si>
  <si>
    <t>29.</t>
  </si>
  <si>
    <t>Ca-19—9</t>
  </si>
  <si>
    <t>30.</t>
  </si>
  <si>
    <t>He-4</t>
  </si>
  <si>
    <t>31.</t>
  </si>
  <si>
    <t>Witamina D total</t>
  </si>
  <si>
    <t>32.</t>
  </si>
  <si>
    <t>anty – CCP</t>
  </si>
  <si>
    <t>Kalibratory i kontrole.</t>
  </si>
  <si>
    <t xml:space="preserve">1. </t>
  </si>
  <si>
    <t>Materiały zużywalne i płyny płuczące</t>
  </si>
  <si>
    <t>Albumina</t>
  </si>
  <si>
    <t>ALP</t>
  </si>
  <si>
    <t>ALT</t>
  </si>
  <si>
    <t>Amylaza</t>
  </si>
  <si>
    <t>AST</t>
  </si>
  <si>
    <t>Białko</t>
  </si>
  <si>
    <t>Białko w moczu</t>
  </si>
  <si>
    <t>Bilirubina całkowita</t>
  </si>
  <si>
    <t>Bilirubina direct</t>
  </si>
  <si>
    <t>Cholesterol</t>
  </si>
  <si>
    <t>CK</t>
  </si>
  <si>
    <t xml:space="preserve">CRP </t>
  </si>
  <si>
    <t>Fosfor</t>
  </si>
  <si>
    <t>Glukoza</t>
  </si>
  <si>
    <t>GTP</t>
  </si>
  <si>
    <t>HbA1c</t>
  </si>
  <si>
    <t>HDL Cholesterol</t>
  </si>
  <si>
    <t>Kreatynina</t>
  </si>
  <si>
    <t>Kwas moczowy</t>
  </si>
  <si>
    <t>LDH</t>
  </si>
  <si>
    <t>Mocznik</t>
  </si>
  <si>
    <t>Triglicerydy</t>
  </si>
  <si>
    <t>Wapń</t>
  </si>
  <si>
    <t>Żelazo</t>
  </si>
  <si>
    <t>Transferyna</t>
  </si>
  <si>
    <t>Magnez</t>
  </si>
  <si>
    <t>Etanol</t>
  </si>
  <si>
    <t>Bile Acids</t>
  </si>
  <si>
    <t>Lipaza</t>
  </si>
  <si>
    <t>Homocysteina</t>
  </si>
  <si>
    <t>Na, K (ISE)</t>
  </si>
  <si>
    <t>Mleczany</t>
  </si>
  <si>
    <t>5 m-cy</t>
  </si>
  <si>
    <t>Odczynniki i materiały eksploatacyjne do badań biochemicznych                                                                                                                                                                                               na okres 5 miesięcy</t>
  </si>
  <si>
    <t>Materiały zużywalne i płyny płuczące do prawidłowej pracy analizatora                                                                                                                                                                                   na okres 5 miesięcy</t>
  </si>
  <si>
    <t>Kalibratory i kontrole do prawidłowej pracy analizatora                                                                                                                                                                                                               na okres 5 miesięcy</t>
  </si>
  <si>
    <t xml:space="preserve">Dzierżawa analizatora - Analizator do badań immunologicznych oraz do badań biochemicznych                                                                                                                            </t>
  </si>
  <si>
    <t>Ilość</t>
  </si>
  <si>
    <t>cena jednoskowa netto</t>
  </si>
  <si>
    <t>wartość netto</t>
  </si>
  <si>
    <t>wartość brutto</t>
  </si>
  <si>
    <t>producent, kraj pochodzenia</t>
  </si>
  <si>
    <t xml:space="preserve">Odczynniki do badań immunologicznych  </t>
  </si>
  <si>
    <t>nazwa odczynnika,                   nr katalogowy</t>
  </si>
  <si>
    <t>Analizator</t>
  </si>
  <si>
    <r>
      <t xml:space="preserve">Anty-HIV (combo) </t>
    </r>
    <r>
      <rPr>
        <sz val="10"/>
        <color indexed="12"/>
        <rFont val="Times New Roman"/>
        <family val="1"/>
      </rPr>
      <t>- test HIV 4 generacji wykrywający jednocześnie antygen p24 i przeciwciała HIV1 i HIV2.</t>
    </r>
  </si>
  <si>
    <r>
      <t xml:space="preserve">Prokalcytonina </t>
    </r>
    <r>
      <rPr>
        <sz val="10"/>
        <color indexed="12"/>
        <rFont val="Times New Roman"/>
        <family val="1"/>
      </rPr>
      <t>na licencji firmy Brahms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</si>
</sst>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00"/>
    <numFmt numFmtId="166" formatCode="#,##0.0000\ ;\-#,##0.0000\ "/>
    <numFmt numFmtId="167" formatCode="#,##0.00\ ;\-#,##0.00\ "/>
    <numFmt numFmtId="168" formatCode="\ #,##0.0000&quot;      &quot;;\-#,##0.0000&quot;      &quot;;&quot; -&quot;#&quot;      &quot;;@\ "/>
    <numFmt numFmtId="169" formatCode="_-* #,##0.00&quot; zł&quot;_-;\-* #,##0.00&quot; zł&quot;_-;_-* \-??&quot; zł&quot;_-;_-@_-"/>
  </numFmts>
  <fonts count="1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9" fontId="0" fillId="0" borderId="0" applyFill="0" applyBorder="0" applyAlignment="0" applyProtection="0"/>
    <xf numFmtId="164" fontId="3" fillId="0" borderId="0" applyFill="0" applyBorder="0" applyAlignment="0" applyProtection="0"/>
    <xf numFmtId="42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19" applyNumberFormat="1" applyFont="1" applyFill="1" applyBorder="1" applyAlignment="1" applyProtection="1">
      <alignment horizontal="center" vertical="center" wrapText="1"/>
      <protection/>
    </xf>
    <xf numFmtId="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19" applyNumberFormat="1" applyFont="1" applyFill="1" applyBorder="1" applyAlignment="1" applyProtection="1">
      <alignment horizontal="center" vertical="center" wrapText="1"/>
      <protection/>
    </xf>
    <xf numFmtId="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2" borderId="3" xfId="19" applyNumberFormat="1" applyFont="1" applyFill="1" applyBorder="1" applyAlignment="1" applyProtection="1">
      <alignment horizontal="center" vertical="center" wrapText="1"/>
      <protection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3" xfId="19" applyNumberFormat="1" applyFont="1" applyFill="1" applyBorder="1" applyAlignment="1" applyProtection="1">
      <alignment horizontal="center" vertical="center" wrapText="1"/>
      <protection/>
    </xf>
    <xf numFmtId="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3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166" fontId="2" fillId="2" borderId="1" xfId="19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19" applyNumberFormat="1" applyFont="1" applyFill="1" applyBorder="1" applyAlignment="1" applyProtection="1">
      <alignment horizontal="center" vertical="center" wrapText="1"/>
      <protection/>
    </xf>
    <xf numFmtId="168" fontId="2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2" borderId="6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165" fontId="1" fillId="2" borderId="6" xfId="19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64" fontId="1" fillId="2" borderId="6" xfId="19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" fontId="1" fillId="0" borderId="7" xfId="0" applyNumberFormat="1" applyFont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2" fillId="5" borderId="8" xfId="17" applyFont="1" applyFill="1" applyBorder="1" applyAlignment="1">
      <alignment horizontal="center" vertical="center"/>
      <protection/>
    </xf>
    <xf numFmtId="3" fontId="2" fillId="5" borderId="9" xfId="17" applyNumberFormat="1" applyFont="1" applyFill="1" applyBorder="1" applyAlignment="1">
      <alignment horizontal="center" vertical="center"/>
      <protection/>
    </xf>
    <xf numFmtId="165" fontId="8" fillId="5" borderId="9" xfId="19" applyNumberFormat="1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164" fontId="8" fillId="5" borderId="9" xfId="19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19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19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8" xfId="19" applyNumberFormat="1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2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3" fontId="1" fillId="6" borderId="13" xfId="0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 wrapText="1"/>
    </xf>
    <xf numFmtId="3" fontId="1" fillId="6" borderId="18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2" fillId="7" borderId="26" xfId="0" applyNumberFormat="1" applyFont="1" applyFill="1" applyBorder="1" applyAlignment="1">
      <alignment horizontal="center" vertical="center"/>
    </xf>
    <xf numFmtId="4" fontId="2" fillId="7" borderId="2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Szacunek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view="pageBreakPreview" zoomScaleNormal="70" zoomScaleSheetLayoutView="100" workbookViewId="0" topLeftCell="A1">
      <selection activeCell="O9" sqref="O9"/>
    </sheetView>
  </sheetViews>
  <sheetFormatPr defaultColWidth="9.140625" defaultRowHeight="12.75"/>
  <cols>
    <col min="1" max="1" width="5.421875" style="72" customWidth="1"/>
    <col min="2" max="2" width="26.421875" style="72" customWidth="1"/>
    <col min="3" max="11" width="11.57421875" style="72" hidden="1" customWidth="1"/>
    <col min="12" max="12" width="5.57421875" style="72" customWidth="1"/>
    <col min="13" max="13" width="7.140625" style="72" customWidth="1"/>
    <col min="14" max="14" width="11.57421875" style="72" customWidth="1"/>
    <col min="15" max="15" width="12.7109375" style="72" customWidth="1"/>
    <col min="16" max="16" width="5.00390625" style="72" customWidth="1"/>
    <col min="17" max="17" width="11.57421875" style="72" customWidth="1"/>
    <col min="18" max="18" width="13.421875" style="72" customWidth="1"/>
    <col min="19" max="19" width="17.421875" style="72" customWidth="1"/>
    <col min="20" max="20" width="18.140625" style="72" customWidth="1"/>
    <col min="21" max="16384" width="11.57421875" style="72" customWidth="1"/>
  </cols>
  <sheetData>
    <row r="1" spans="1:20" ht="54" customHeight="1" thickBot="1">
      <c r="A1" s="171" t="s">
        <v>0</v>
      </c>
      <c r="B1" s="172" t="s">
        <v>1</v>
      </c>
      <c r="C1" s="73" t="s">
        <v>2</v>
      </c>
      <c r="D1" s="74" t="s">
        <v>3</v>
      </c>
      <c r="E1" s="75" t="s">
        <v>2</v>
      </c>
      <c r="F1" s="74" t="s">
        <v>4</v>
      </c>
      <c r="G1" s="76" t="s">
        <v>5</v>
      </c>
      <c r="H1" s="77" t="s">
        <v>6</v>
      </c>
      <c r="I1" s="78" t="s">
        <v>7</v>
      </c>
      <c r="J1" s="79" t="s">
        <v>8</v>
      </c>
      <c r="K1" s="77" t="s">
        <v>9</v>
      </c>
      <c r="L1" s="85" t="s">
        <v>2</v>
      </c>
      <c r="M1" s="86" t="s">
        <v>115</v>
      </c>
      <c r="N1" s="87" t="s">
        <v>116</v>
      </c>
      <c r="O1" s="88" t="s">
        <v>117</v>
      </c>
      <c r="P1" s="89" t="s">
        <v>7</v>
      </c>
      <c r="Q1" s="90" t="s">
        <v>10</v>
      </c>
      <c r="R1" s="88" t="s">
        <v>118</v>
      </c>
      <c r="S1" s="88" t="s">
        <v>121</v>
      </c>
      <c r="T1" s="91" t="s">
        <v>119</v>
      </c>
    </row>
    <row r="2" spans="1:20" ht="16.5" thickBot="1">
      <c r="A2" s="156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158"/>
      <c r="N2" s="158"/>
      <c r="O2" s="158"/>
      <c r="P2" s="158"/>
      <c r="Q2" s="158"/>
      <c r="R2" s="158"/>
      <c r="S2" s="158"/>
      <c r="T2" s="159"/>
    </row>
    <row r="3" spans="1:20" ht="12.75">
      <c r="A3" s="1" t="s">
        <v>11</v>
      </c>
      <c r="B3" s="2" t="s">
        <v>12</v>
      </c>
      <c r="C3" s="3" t="s">
        <v>13</v>
      </c>
      <c r="D3" s="4">
        <v>180</v>
      </c>
      <c r="E3" s="5" t="s">
        <v>14</v>
      </c>
      <c r="F3" s="5">
        <v>16</v>
      </c>
      <c r="G3" s="6">
        <v>720.72</v>
      </c>
      <c r="H3" s="7">
        <f aca="true" t="shared" si="0" ref="H3:H18">F3*G3</f>
        <v>11531.52</v>
      </c>
      <c r="I3" s="8">
        <v>0.08</v>
      </c>
      <c r="J3" s="9">
        <f aca="true" t="shared" si="1" ref="J3:J26">G3*1.08</f>
        <v>778.3776</v>
      </c>
      <c r="K3" s="10">
        <f aca="true" t="shared" si="2" ref="K3:K18">F3*J3</f>
        <v>12454.0416</v>
      </c>
      <c r="L3" s="98" t="s">
        <v>13</v>
      </c>
      <c r="M3" s="131">
        <v>112</v>
      </c>
      <c r="N3" s="99"/>
      <c r="O3" s="100"/>
      <c r="P3" s="101"/>
      <c r="Q3" s="102"/>
      <c r="R3" s="103"/>
      <c r="S3" s="104"/>
      <c r="T3" s="105"/>
    </row>
    <row r="4" spans="1:20" ht="12.75">
      <c r="A4" s="11" t="s">
        <v>15</v>
      </c>
      <c r="B4" s="12" t="s">
        <v>16</v>
      </c>
      <c r="C4" s="13" t="s">
        <v>13</v>
      </c>
      <c r="D4" s="14">
        <v>180</v>
      </c>
      <c r="E4" s="15" t="s">
        <v>14</v>
      </c>
      <c r="F4" s="15">
        <v>12</v>
      </c>
      <c r="G4" s="16">
        <v>873.6</v>
      </c>
      <c r="H4" s="17">
        <f t="shared" si="0"/>
        <v>10483.2</v>
      </c>
      <c r="I4" s="18">
        <v>0.08</v>
      </c>
      <c r="J4" s="19">
        <f t="shared" si="1"/>
        <v>943.488</v>
      </c>
      <c r="K4" s="20">
        <f t="shared" si="2"/>
        <v>11321.856</v>
      </c>
      <c r="L4" s="106" t="s">
        <v>13</v>
      </c>
      <c r="M4" s="132">
        <v>480</v>
      </c>
      <c r="N4" s="92"/>
      <c r="O4" s="93"/>
      <c r="P4" s="94"/>
      <c r="Q4" s="95"/>
      <c r="R4" s="96"/>
      <c r="S4" s="97"/>
      <c r="T4" s="107"/>
    </row>
    <row r="5" spans="1:20" ht="12.75">
      <c r="A5" s="11" t="s">
        <v>17</v>
      </c>
      <c r="B5" s="12" t="s">
        <v>18</v>
      </c>
      <c r="C5" s="13" t="s">
        <v>13</v>
      </c>
      <c r="D5" s="14">
        <v>270</v>
      </c>
      <c r="E5" s="15" t="s">
        <v>14</v>
      </c>
      <c r="F5" s="15">
        <v>16</v>
      </c>
      <c r="G5" s="16">
        <v>1801.8</v>
      </c>
      <c r="H5" s="17">
        <f t="shared" si="0"/>
        <v>28828.8</v>
      </c>
      <c r="I5" s="18">
        <v>0.08</v>
      </c>
      <c r="J5" s="19">
        <f t="shared" si="1"/>
        <v>1945.9440000000002</v>
      </c>
      <c r="K5" s="20">
        <f t="shared" si="2"/>
        <v>31135.104000000003</v>
      </c>
      <c r="L5" s="106" t="s">
        <v>13</v>
      </c>
      <c r="M5" s="132">
        <v>96</v>
      </c>
      <c r="N5" s="92"/>
      <c r="O5" s="93"/>
      <c r="P5" s="94"/>
      <c r="Q5" s="95"/>
      <c r="R5" s="96"/>
      <c r="S5" s="97"/>
      <c r="T5" s="107"/>
    </row>
    <row r="6" spans="1:20" ht="12.75">
      <c r="A6" s="11" t="s">
        <v>19</v>
      </c>
      <c r="B6" s="12" t="s">
        <v>20</v>
      </c>
      <c r="C6" s="13" t="s">
        <v>13</v>
      </c>
      <c r="D6" s="14">
        <v>600</v>
      </c>
      <c r="E6" s="15" t="s">
        <v>14</v>
      </c>
      <c r="F6" s="15">
        <v>8</v>
      </c>
      <c r="G6" s="16">
        <v>1506.96</v>
      </c>
      <c r="H6" s="17">
        <f t="shared" si="0"/>
        <v>12055.68</v>
      </c>
      <c r="I6" s="18">
        <v>0.08</v>
      </c>
      <c r="J6" s="19">
        <f t="shared" si="1"/>
        <v>1627.5168</v>
      </c>
      <c r="K6" s="20">
        <f t="shared" si="2"/>
        <v>13020.1344</v>
      </c>
      <c r="L6" s="106" t="s">
        <v>13</v>
      </c>
      <c r="M6" s="132">
        <v>320</v>
      </c>
      <c r="N6" s="92"/>
      <c r="O6" s="93"/>
      <c r="P6" s="94"/>
      <c r="Q6" s="95"/>
      <c r="R6" s="96"/>
      <c r="S6" s="97"/>
      <c r="T6" s="107"/>
    </row>
    <row r="7" spans="1:20" ht="12.75">
      <c r="A7" s="11" t="s">
        <v>21</v>
      </c>
      <c r="B7" s="12" t="s">
        <v>22</v>
      </c>
      <c r="C7" s="13" t="s">
        <v>13</v>
      </c>
      <c r="D7" s="14">
        <v>1650</v>
      </c>
      <c r="E7" s="15" t="s">
        <v>14</v>
      </c>
      <c r="F7" s="15">
        <v>16</v>
      </c>
      <c r="G7" s="22">
        <v>1506.96</v>
      </c>
      <c r="H7" s="17">
        <f t="shared" si="0"/>
        <v>24111.36</v>
      </c>
      <c r="I7" s="18">
        <v>0.08</v>
      </c>
      <c r="J7" s="19">
        <f t="shared" si="1"/>
        <v>1627.5168</v>
      </c>
      <c r="K7" s="20">
        <f t="shared" si="2"/>
        <v>26040.2688</v>
      </c>
      <c r="L7" s="106" t="s">
        <v>13</v>
      </c>
      <c r="M7" s="132">
        <v>496</v>
      </c>
      <c r="N7" s="92"/>
      <c r="O7" s="93"/>
      <c r="P7" s="94"/>
      <c r="Q7" s="95"/>
      <c r="R7" s="96"/>
      <c r="S7" s="97"/>
      <c r="T7" s="107"/>
    </row>
    <row r="8" spans="1:20" ht="51">
      <c r="A8" s="11" t="s">
        <v>23</v>
      </c>
      <c r="B8" s="12" t="s">
        <v>123</v>
      </c>
      <c r="C8" s="13" t="s">
        <v>13</v>
      </c>
      <c r="D8" s="14">
        <v>1800</v>
      </c>
      <c r="E8" s="15" t="s">
        <v>14</v>
      </c>
      <c r="F8" s="15">
        <v>24</v>
      </c>
      <c r="G8" s="22">
        <v>792.48</v>
      </c>
      <c r="H8" s="17">
        <f t="shared" si="0"/>
        <v>19019.52</v>
      </c>
      <c r="I8" s="18">
        <v>0.08</v>
      </c>
      <c r="J8" s="19">
        <f t="shared" si="1"/>
        <v>855.8784</v>
      </c>
      <c r="K8" s="20">
        <f t="shared" si="2"/>
        <v>20541.0816</v>
      </c>
      <c r="L8" s="106" t="s">
        <v>13</v>
      </c>
      <c r="M8" s="132">
        <v>352</v>
      </c>
      <c r="N8" s="92"/>
      <c r="O8" s="93"/>
      <c r="P8" s="94"/>
      <c r="Q8" s="95"/>
      <c r="R8" s="96"/>
      <c r="S8" s="97"/>
      <c r="T8" s="107"/>
    </row>
    <row r="9" spans="1:20" ht="12.75">
      <c r="A9" s="11" t="s">
        <v>24</v>
      </c>
      <c r="B9" s="12" t="s">
        <v>25</v>
      </c>
      <c r="C9" s="13" t="s">
        <v>13</v>
      </c>
      <c r="D9" s="14">
        <v>180</v>
      </c>
      <c r="E9" s="15" t="s">
        <v>14</v>
      </c>
      <c r="F9" s="15">
        <v>8</v>
      </c>
      <c r="G9" s="23">
        <v>4368</v>
      </c>
      <c r="H9" s="17">
        <f t="shared" si="0"/>
        <v>34944</v>
      </c>
      <c r="I9" s="18">
        <v>0.08</v>
      </c>
      <c r="J9" s="19">
        <f t="shared" si="1"/>
        <v>4717.4400000000005</v>
      </c>
      <c r="K9" s="20">
        <f t="shared" si="2"/>
        <v>37739.520000000004</v>
      </c>
      <c r="L9" s="106" t="s">
        <v>13</v>
      </c>
      <c r="M9" s="132">
        <v>576</v>
      </c>
      <c r="N9" s="92"/>
      <c r="O9" s="93"/>
      <c r="P9" s="94"/>
      <c r="Q9" s="95"/>
      <c r="R9" s="95"/>
      <c r="S9" s="97"/>
      <c r="T9" s="107"/>
    </row>
    <row r="10" spans="1:20" ht="12.75">
      <c r="A10" s="11" t="s">
        <v>26</v>
      </c>
      <c r="B10" s="12" t="s">
        <v>27</v>
      </c>
      <c r="C10" s="13" t="s">
        <v>13</v>
      </c>
      <c r="D10" s="14">
        <v>720</v>
      </c>
      <c r="E10" s="15" t="s">
        <v>14</v>
      </c>
      <c r="F10" s="15">
        <v>16</v>
      </c>
      <c r="G10" s="16">
        <v>1092</v>
      </c>
      <c r="H10" s="17">
        <f t="shared" si="0"/>
        <v>17472</v>
      </c>
      <c r="I10" s="18">
        <v>0.08</v>
      </c>
      <c r="J10" s="19">
        <f t="shared" si="1"/>
        <v>1179.3600000000001</v>
      </c>
      <c r="K10" s="20">
        <f t="shared" si="2"/>
        <v>18869.760000000002</v>
      </c>
      <c r="L10" s="106" t="s">
        <v>13</v>
      </c>
      <c r="M10" s="132">
        <v>272</v>
      </c>
      <c r="N10" s="92"/>
      <c r="O10" s="93"/>
      <c r="P10" s="94"/>
      <c r="Q10" s="95"/>
      <c r="R10" s="96"/>
      <c r="S10" s="97"/>
      <c r="T10" s="107"/>
    </row>
    <row r="11" spans="1:20" ht="12.75">
      <c r="A11" s="11" t="s">
        <v>28</v>
      </c>
      <c r="B11" s="12" t="s">
        <v>29</v>
      </c>
      <c r="C11" s="13" t="s">
        <v>13</v>
      </c>
      <c r="D11" s="14">
        <v>630</v>
      </c>
      <c r="E11" s="15" t="s">
        <v>14</v>
      </c>
      <c r="F11" s="15">
        <v>16</v>
      </c>
      <c r="G11" s="16">
        <v>720.72</v>
      </c>
      <c r="H11" s="17">
        <f t="shared" si="0"/>
        <v>11531.52</v>
      </c>
      <c r="I11" s="18">
        <v>0.08</v>
      </c>
      <c r="J11" s="19">
        <f t="shared" si="1"/>
        <v>778.3776</v>
      </c>
      <c r="K11" s="20">
        <f t="shared" si="2"/>
        <v>12454.0416</v>
      </c>
      <c r="L11" s="106" t="s">
        <v>13</v>
      </c>
      <c r="M11" s="132">
        <v>320</v>
      </c>
      <c r="N11" s="92"/>
      <c r="O11" s="93"/>
      <c r="P11" s="94"/>
      <c r="Q11" s="95"/>
      <c r="R11" s="96"/>
      <c r="S11" s="97"/>
      <c r="T11" s="107"/>
    </row>
    <row r="12" spans="1:20" ht="12.75">
      <c r="A12" s="11" t="s">
        <v>30</v>
      </c>
      <c r="B12" s="12" t="s">
        <v>31</v>
      </c>
      <c r="C12" s="13" t="s">
        <v>13</v>
      </c>
      <c r="D12" s="14">
        <v>630</v>
      </c>
      <c r="E12" s="15" t="s">
        <v>14</v>
      </c>
      <c r="F12" s="15">
        <v>16</v>
      </c>
      <c r="G12" s="16">
        <v>567.84</v>
      </c>
      <c r="H12" s="17">
        <f t="shared" si="0"/>
        <v>9085.44</v>
      </c>
      <c r="I12" s="18">
        <v>0.08</v>
      </c>
      <c r="J12" s="19">
        <f t="shared" si="1"/>
        <v>613.2672000000001</v>
      </c>
      <c r="K12" s="20">
        <f t="shared" si="2"/>
        <v>9812.275200000002</v>
      </c>
      <c r="L12" s="106" t="s">
        <v>13</v>
      </c>
      <c r="M12" s="132">
        <v>320</v>
      </c>
      <c r="N12" s="92"/>
      <c r="O12" s="93"/>
      <c r="P12" s="94"/>
      <c r="Q12" s="95"/>
      <c r="R12" s="96"/>
      <c r="S12" s="97"/>
      <c r="T12" s="107"/>
    </row>
    <row r="13" spans="1:20" ht="12.75">
      <c r="A13" s="11" t="s">
        <v>32</v>
      </c>
      <c r="B13" s="12" t="s">
        <v>33</v>
      </c>
      <c r="C13" s="13" t="s">
        <v>13</v>
      </c>
      <c r="D13" s="14">
        <v>1350</v>
      </c>
      <c r="E13" s="15" t="s">
        <v>14</v>
      </c>
      <c r="F13" s="15">
        <v>37</v>
      </c>
      <c r="G13" s="16">
        <v>262.08</v>
      </c>
      <c r="H13" s="17">
        <f t="shared" si="0"/>
        <v>9696.96</v>
      </c>
      <c r="I13" s="18">
        <v>0.08</v>
      </c>
      <c r="J13" s="19">
        <f t="shared" si="1"/>
        <v>283.0464</v>
      </c>
      <c r="K13" s="20">
        <f t="shared" si="2"/>
        <v>10472.7168</v>
      </c>
      <c r="L13" s="106" t="s">
        <v>13</v>
      </c>
      <c r="M13" s="132">
        <v>400</v>
      </c>
      <c r="N13" s="92"/>
      <c r="O13" s="93"/>
      <c r="P13" s="94"/>
      <c r="Q13" s="95"/>
      <c r="R13" s="96"/>
      <c r="S13" s="97"/>
      <c r="T13" s="107"/>
    </row>
    <row r="14" spans="1:20" ht="12.75">
      <c r="A14" s="11" t="s">
        <v>34</v>
      </c>
      <c r="B14" s="12" t="s">
        <v>35</v>
      </c>
      <c r="C14" s="13" t="s">
        <v>13</v>
      </c>
      <c r="D14" s="14">
        <v>450</v>
      </c>
      <c r="E14" s="15" t="s">
        <v>14</v>
      </c>
      <c r="F14" s="15">
        <v>12</v>
      </c>
      <c r="G14" s="16">
        <v>502.32</v>
      </c>
      <c r="H14" s="17">
        <f t="shared" si="0"/>
        <v>6027.84</v>
      </c>
      <c r="I14" s="18">
        <v>0.08</v>
      </c>
      <c r="J14" s="19">
        <f t="shared" si="1"/>
        <v>542.5056000000001</v>
      </c>
      <c r="K14" s="20">
        <f t="shared" si="2"/>
        <v>6510.067200000001</v>
      </c>
      <c r="L14" s="106" t="s">
        <v>13</v>
      </c>
      <c r="M14" s="132">
        <v>208</v>
      </c>
      <c r="N14" s="92"/>
      <c r="O14" s="93"/>
      <c r="P14" s="94"/>
      <c r="Q14" s="95"/>
      <c r="R14" s="96"/>
      <c r="S14" s="97"/>
      <c r="T14" s="107"/>
    </row>
    <row r="15" spans="1:20" ht="12.75">
      <c r="A15" s="11" t="s">
        <v>36</v>
      </c>
      <c r="B15" s="12" t="s">
        <v>37</v>
      </c>
      <c r="C15" s="13" t="s">
        <v>13</v>
      </c>
      <c r="D15" s="14">
        <v>1650</v>
      </c>
      <c r="E15" s="15" t="s">
        <v>14</v>
      </c>
      <c r="F15" s="15">
        <v>9</v>
      </c>
      <c r="G15" s="16">
        <v>1048.32</v>
      </c>
      <c r="H15" s="17">
        <f t="shared" si="0"/>
        <v>9434.88</v>
      </c>
      <c r="I15" s="18">
        <v>0.08</v>
      </c>
      <c r="J15" s="19">
        <f t="shared" si="1"/>
        <v>1132.1856</v>
      </c>
      <c r="K15" s="20">
        <f t="shared" si="2"/>
        <v>10189.6704</v>
      </c>
      <c r="L15" s="106" t="s">
        <v>13</v>
      </c>
      <c r="M15" s="132">
        <v>832</v>
      </c>
      <c r="N15" s="92"/>
      <c r="O15" s="93"/>
      <c r="P15" s="94"/>
      <c r="Q15" s="95"/>
      <c r="R15" s="96"/>
      <c r="S15" s="97"/>
      <c r="T15" s="107"/>
    </row>
    <row r="16" spans="1:20" ht="12.75">
      <c r="A16" s="11" t="s">
        <v>38</v>
      </c>
      <c r="B16" s="12" t="s">
        <v>39</v>
      </c>
      <c r="C16" s="13" t="s">
        <v>13</v>
      </c>
      <c r="D16" s="14">
        <v>3600</v>
      </c>
      <c r="E16" s="15" t="s">
        <v>14</v>
      </c>
      <c r="F16" s="15">
        <v>17</v>
      </c>
      <c r="G16" s="16">
        <v>1048.32</v>
      </c>
      <c r="H16" s="17">
        <f t="shared" si="0"/>
        <v>17821.44</v>
      </c>
      <c r="I16" s="18"/>
      <c r="J16" s="19">
        <f t="shared" si="1"/>
        <v>1132.1856</v>
      </c>
      <c r="K16" s="20">
        <f t="shared" si="2"/>
        <v>19247.1552</v>
      </c>
      <c r="L16" s="106" t="s">
        <v>13</v>
      </c>
      <c r="M16" s="132">
        <v>1600</v>
      </c>
      <c r="N16" s="92"/>
      <c r="O16" s="93"/>
      <c r="P16" s="94"/>
      <c r="Q16" s="95"/>
      <c r="R16" s="96"/>
      <c r="S16" s="97"/>
      <c r="T16" s="107"/>
    </row>
    <row r="17" spans="1:20" ht="12.75">
      <c r="A17" s="11" t="s">
        <v>40</v>
      </c>
      <c r="B17" s="12" t="s">
        <v>41</v>
      </c>
      <c r="C17" s="13" t="s">
        <v>13</v>
      </c>
      <c r="D17" s="14">
        <v>3150</v>
      </c>
      <c r="E17" s="15" t="s">
        <v>14</v>
      </c>
      <c r="F17" s="15">
        <v>20</v>
      </c>
      <c r="G17" s="16">
        <v>707.62</v>
      </c>
      <c r="H17" s="17">
        <f t="shared" si="0"/>
        <v>14152.4</v>
      </c>
      <c r="I17" s="18">
        <v>0.08</v>
      </c>
      <c r="J17" s="19">
        <f t="shared" si="1"/>
        <v>764.2296</v>
      </c>
      <c r="K17" s="20">
        <f t="shared" si="2"/>
        <v>15284.592</v>
      </c>
      <c r="L17" s="106" t="s">
        <v>13</v>
      </c>
      <c r="M17" s="132">
        <v>592</v>
      </c>
      <c r="N17" s="92"/>
      <c r="O17" s="93"/>
      <c r="P17" s="94"/>
      <c r="Q17" s="95"/>
      <c r="R17" s="96"/>
      <c r="S17" s="97"/>
      <c r="T17" s="107"/>
    </row>
    <row r="18" spans="1:20" ht="25.5">
      <c r="A18" s="11" t="s">
        <v>42</v>
      </c>
      <c r="B18" s="12" t="s">
        <v>43</v>
      </c>
      <c r="C18" s="13" t="s">
        <v>13</v>
      </c>
      <c r="D18" s="14">
        <v>1260</v>
      </c>
      <c r="E18" s="15" t="s">
        <v>14</v>
      </c>
      <c r="F18" s="15">
        <v>37</v>
      </c>
      <c r="G18" s="16">
        <v>262.08</v>
      </c>
      <c r="H18" s="17">
        <f t="shared" si="0"/>
        <v>9696.96</v>
      </c>
      <c r="I18" s="18">
        <v>0.08</v>
      </c>
      <c r="J18" s="19">
        <f t="shared" si="1"/>
        <v>283.0464</v>
      </c>
      <c r="K18" s="20">
        <f t="shared" si="2"/>
        <v>10472.7168</v>
      </c>
      <c r="L18" s="106" t="s">
        <v>13</v>
      </c>
      <c r="M18" s="132">
        <v>640</v>
      </c>
      <c r="N18" s="92"/>
      <c r="O18" s="93"/>
      <c r="P18" s="94"/>
      <c r="Q18" s="95"/>
      <c r="R18" s="96"/>
      <c r="S18" s="97"/>
      <c r="T18" s="107"/>
    </row>
    <row r="19" spans="1:20" ht="25.5">
      <c r="A19" s="11" t="s">
        <v>44</v>
      </c>
      <c r="B19" s="24" t="s">
        <v>124</v>
      </c>
      <c r="C19" s="13" t="s">
        <v>13</v>
      </c>
      <c r="D19" s="14">
        <v>2350</v>
      </c>
      <c r="E19" s="25" t="s">
        <v>14</v>
      </c>
      <c r="F19" s="25">
        <v>26</v>
      </c>
      <c r="G19" s="22">
        <v>4125</v>
      </c>
      <c r="H19" s="17">
        <f>K19/1.08</f>
        <v>107250</v>
      </c>
      <c r="I19" s="18">
        <v>0.08</v>
      </c>
      <c r="J19" s="26">
        <f t="shared" si="1"/>
        <v>4455</v>
      </c>
      <c r="K19" s="20">
        <f>J19*F19</f>
        <v>115830</v>
      </c>
      <c r="L19" s="106" t="s">
        <v>13</v>
      </c>
      <c r="M19" s="132">
        <v>1040</v>
      </c>
      <c r="N19" s="92"/>
      <c r="O19" s="93"/>
      <c r="P19" s="94"/>
      <c r="Q19" s="95"/>
      <c r="R19" s="96"/>
      <c r="S19" s="97"/>
      <c r="T19" s="107"/>
    </row>
    <row r="20" spans="1:20" ht="12.75">
      <c r="A20" s="11" t="s">
        <v>45</v>
      </c>
      <c r="B20" s="12" t="s">
        <v>46</v>
      </c>
      <c r="C20" s="13" t="s">
        <v>13</v>
      </c>
      <c r="D20" s="14">
        <v>360</v>
      </c>
      <c r="E20" s="15" t="s">
        <v>14</v>
      </c>
      <c r="F20" s="15">
        <v>20</v>
      </c>
      <c r="G20" s="16">
        <v>283.92</v>
      </c>
      <c r="H20" s="17">
        <f aca="true" t="shared" si="3" ref="H20:H26">F20*G20</f>
        <v>5678.400000000001</v>
      </c>
      <c r="I20" s="18">
        <v>0.08</v>
      </c>
      <c r="J20" s="19">
        <f t="shared" si="1"/>
        <v>306.63360000000006</v>
      </c>
      <c r="K20" s="20">
        <f aca="true" t="shared" si="4" ref="K20:K26">F20*J20</f>
        <v>6132.672000000001</v>
      </c>
      <c r="L20" s="106" t="s">
        <v>13</v>
      </c>
      <c r="M20" s="132">
        <v>192</v>
      </c>
      <c r="N20" s="92"/>
      <c r="O20" s="93"/>
      <c r="P20" s="94"/>
      <c r="Q20" s="95"/>
      <c r="R20" s="96"/>
      <c r="S20" s="97"/>
      <c r="T20" s="107"/>
    </row>
    <row r="21" spans="1:20" ht="12.75">
      <c r="A21" s="11" t="s">
        <v>47</v>
      </c>
      <c r="B21" s="12" t="s">
        <v>48</v>
      </c>
      <c r="C21" s="13" t="s">
        <v>13</v>
      </c>
      <c r="D21" s="14">
        <v>1450</v>
      </c>
      <c r="E21" s="15" t="s">
        <v>14</v>
      </c>
      <c r="F21" s="15">
        <v>50</v>
      </c>
      <c r="G21" s="16">
        <v>262.08</v>
      </c>
      <c r="H21" s="17">
        <f t="shared" si="3"/>
        <v>13104</v>
      </c>
      <c r="I21" s="18">
        <v>0.08</v>
      </c>
      <c r="J21" s="19">
        <f t="shared" si="1"/>
        <v>283.0464</v>
      </c>
      <c r="K21" s="20">
        <f t="shared" si="4"/>
        <v>14152.32</v>
      </c>
      <c r="L21" s="106" t="s">
        <v>13</v>
      </c>
      <c r="M21" s="132">
        <v>352</v>
      </c>
      <c r="N21" s="92"/>
      <c r="O21" s="93"/>
      <c r="P21" s="94"/>
      <c r="Q21" s="95"/>
      <c r="R21" s="96"/>
      <c r="S21" s="97"/>
      <c r="T21" s="107"/>
    </row>
    <row r="22" spans="1:20" ht="12.75">
      <c r="A22" s="11" t="s">
        <v>49</v>
      </c>
      <c r="B22" s="12" t="s">
        <v>50</v>
      </c>
      <c r="C22" s="13" t="s">
        <v>13</v>
      </c>
      <c r="D22" s="14">
        <v>3450</v>
      </c>
      <c r="E22" s="15" t="s">
        <v>14</v>
      </c>
      <c r="F22" s="15">
        <v>8</v>
      </c>
      <c r="G22" s="16">
        <v>3669.12</v>
      </c>
      <c r="H22" s="17">
        <f t="shared" si="3"/>
        <v>29352.96</v>
      </c>
      <c r="I22" s="18">
        <v>0.08</v>
      </c>
      <c r="J22" s="19">
        <f t="shared" si="1"/>
        <v>3962.6496</v>
      </c>
      <c r="K22" s="20">
        <f t="shared" si="4"/>
        <v>31701.1968</v>
      </c>
      <c r="L22" s="106" t="s">
        <v>13</v>
      </c>
      <c r="M22" s="132">
        <v>448</v>
      </c>
      <c r="N22" s="92"/>
      <c r="O22" s="93"/>
      <c r="P22" s="94"/>
      <c r="Q22" s="95"/>
      <c r="R22" s="96"/>
      <c r="S22" s="97"/>
      <c r="T22" s="107"/>
    </row>
    <row r="23" spans="1:20" ht="12.75">
      <c r="A23" s="11" t="s">
        <v>51</v>
      </c>
      <c r="B23" s="12" t="s">
        <v>52</v>
      </c>
      <c r="C23" s="13" t="s">
        <v>13</v>
      </c>
      <c r="D23" s="14">
        <v>2250</v>
      </c>
      <c r="E23" s="15" t="s">
        <v>14</v>
      </c>
      <c r="F23" s="15">
        <v>26</v>
      </c>
      <c r="G23" s="16">
        <v>489.22</v>
      </c>
      <c r="H23" s="17">
        <f t="shared" si="3"/>
        <v>12719.720000000001</v>
      </c>
      <c r="I23" s="18">
        <v>0.08</v>
      </c>
      <c r="J23" s="19">
        <f t="shared" si="1"/>
        <v>528.3576</v>
      </c>
      <c r="K23" s="20">
        <f t="shared" si="4"/>
        <v>13737.297600000002</v>
      </c>
      <c r="L23" s="106" t="s">
        <v>13</v>
      </c>
      <c r="M23" s="132">
        <v>432</v>
      </c>
      <c r="N23" s="92"/>
      <c r="O23" s="93"/>
      <c r="P23" s="94"/>
      <c r="Q23" s="95"/>
      <c r="R23" s="96"/>
      <c r="S23" s="97"/>
      <c r="T23" s="107"/>
    </row>
    <row r="24" spans="1:20" ht="12.75">
      <c r="A24" s="11" t="s">
        <v>53</v>
      </c>
      <c r="B24" s="12" t="s">
        <v>54</v>
      </c>
      <c r="C24" s="13" t="s">
        <v>13</v>
      </c>
      <c r="D24" s="14">
        <v>1080</v>
      </c>
      <c r="E24" s="15" t="s">
        <v>14</v>
      </c>
      <c r="F24" s="15">
        <v>28</v>
      </c>
      <c r="G24" s="16">
        <v>258.59</v>
      </c>
      <c r="H24" s="17">
        <f t="shared" si="3"/>
        <v>7240.5199999999995</v>
      </c>
      <c r="I24" s="18">
        <v>0.08</v>
      </c>
      <c r="J24" s="19">
        <f t="shared" si="1"/>
        <v>279.2772</v>
      </c>
      <c r="K24" s="20">
        <f t="shared" si="4"/>
        <v>7819.7616</v>
      </c>
      <c r="L24" s="106" t="s">
        <v>13</v>
      </c>
      <c r="M24" s="132">
        <v>384</v>
      </c>
      <c r="N24" s="92"/>
      <c r="O24" s="93"/>
      <c r="P24" s="94"/>
      <c r="Q24" s="95"/>
      <c r="R24" s="96"/>
      <c r="S24" s="97"/>
      <c r="T24" s="107"/>
    </row>
    <row r="25" spans="1:20" ht="12.75">
      <c r="A25" s="11" t="s">
        <v>55</v>
      </c>
      <c r="B25" s="2" t="s">
        <v>56</v>
      </c>
      <c r="C25" s="27"/>
      <c r="D25" s="4"/>
      <c r="E25" s="15" t="s">
        <v>14</v>
      </c>
      <c r="F25" s="15">
        <v>4</v>
      </c>
      <c r="G25" s="16">
        <v>655.2</v>
      </c>
      <c r="H25" s="17">
        <f t="shared" si="3"/>
        <v>2620.8</v>
      </c>
      <c r="I25" s="18">
        <v>0.08</v>
      </c>
      <c r="J25" s="19">
        <f t="shared" si="1"/>
        <v>707.6160000000001</v>
      </c>
      <c r="K25" s="20">
        <f t="shared" si="4"/>
        <v>2830.4640000000004</v>
      </c>
      <c r="L25" s="106" t="s">
        <v>13</v>
      </c>
      <c r="M25" s="132">
        <v>2720</v>
      </c>
      <c r="N25" s="92"/>
      <c r="O25" s="93"/>
      <c r="P25" s="94"/>
      <c r="Q25" s="95"/>
      <c r="R25" s="96"/>
      <c r="S25" s="97"/>
      <c r="T25" s="107"/>
    </row>
    <row r="26" spans="1:20" ht="12.75">
      <c r="A26" s="11" t="s">
        <v>57</v>
      </c>
      <c r="B26" s="12" t="s">
        <v>58</v>
      </c>
      <c r="C26" s="13" t="s">
        <v>13</v>
      </c>
      <c r="D26" s="14">
        <v>16000</v>
      </c>
      <c r="E26" s="15" t="s">
        <v>14</v>
      </c>
      <c r="F26" s="15">
        <v>34</v>
      </c>
      <c r="G26" s="16">
        <v>2020.2</v>
      </c>
      <c r="H26" s="17">
        <f t="shared" si="3"/>
        <v>68686.8</v>
      </c>
      <c r="I26" s="18">
        <v>0.08</v>
      </c>
      <c r="J26" s="19">
        <f t="shared" si="1"/>
        <v>2181.8160000000003</v>
      </c>
      <c r="K26" s="20">
        <f t="shared" si="4"/>
        <v>74181.744</v>
      </c>
      <c r="L26" s="106" t="s">
        <v>13</v>
      </c>
      <c r="M26" s="132">
        <v>4320</v>
      </c>
      <c r="N26" s="92"/>
      <c r="O26" s="93"/>
      <c r="P26" s="94"/>
      <c r="Q26" s="95"/>
      <c r="R26" s="96"/>
      <c r="S26" s="97"/>
      <c r="T26" s="107"/>
    </row>
    <row r="27" spans="1:20" ht="12.75">
      <c r="A27" s="11" t="s">
        <v>59</v>
      </c>
      <c r="B27" s="12" t="s">
        <v>60</v>
      </c>
      <c r="C27" s="28" t="s">
        <v>13</v>
      </c>
      <c r="D27" s="15"/>
      <c r="E27" s="15" t="s">
        <v>14</v>
      </c>
      <c r="F27" s="15"/>
      <c r="G27" s="16"/>
      <c r="H27" s="21"/>
      <c r="I27" s="29"/>
      <c r="J27" s="19"/>
      <c r="K27" s="30"/>
      <c r="L27" s="108" t="s">
        <v>13</v>
      </c>
      <c r="M27" s="132">
        <v>112</v>
      </c>
      <c r="N27" s="92"/>
      <c r="O27" s="93"/>
      <c r="P27" s="94"/>
      <c r="Q27" s="95"/>
      <c r="R27" s="96"/>
      <c r="S27" s="97"/>
      <c r="T27" s="107"/>
    </row>
    <row r="28" spans="1:20" ht="12.75">
      <c r="A28" s="11" t="s">
        <v>61</v>
      </c>
      <c r="B28" s="12" t="s">
        <v>62</v>
      </c>
      <c r="C28" s="28" t="s">
        <v>13</v>
      </c>
      <c r="D28" s="15"/>
      <c r="E28" s="15" t="s">
        <v>14</v>
      </c>
      <c r="F28" s="15"/>
      <c r="G28" s="16"/>
      <c r="H28" s="21"/>
      <c r="I28" s="29"/>
      <c r="J28" s="19"/>
      <c r="K28" s="30"/>
      <c r="L28" s="108" t="s">
        <v>13</v>
      </c>
      <c r="M28" s="132">
        <v>192</v>
      </c>
      <c r="N28" s="92"/>
      <c r="O28" s="93"/>
      <c r="P28" s="94"/>
      <c r="Q28" s="95"/>
      <c r="R28" s="96"/>
      <c r="S28" s="97"/>
      <c r="T28" s="107"/>
    </row>
    <row r="29" spans="1:20" ht="12.75">
      <c r="A29" s="11" t="s">
        <v>63</v>
      </c>
      <c r="B29" s="12" t="s">
        <v>64</v>
      </c>
      <c r="C29" s="28" t="s">
        <v>13</v>
      </c>
      <c r="D29" s="15"/>
      <c r="E29" s="15" t="s">
        <v>14</v>
      </c>
      <c r="F29" s="15"/>
      <c r="G29" s="16"/>
      <c r="H29" s="21"/>
      <c r="I29" s="29"/>
      <c r="J29" s="19"/>
      <c r="K29" s="30"/>
      <c r="L29" s="108" t="s">
        <v>13</v>
      </c>
      <c r="M29" s="132">
        <v>240</v>
      </c>
      <c r="N29" s="92"/>
      <c r="O29" s="93"/>
      <c r="P29" s="94"/>
      <c r="Q29" s="95"/>
      <c r="R29" s="96"/>
      <c r="S29" s="97"/>
      <c r="T29" s="107"/>
    </row>
    <row r="30" spans="1:20" ht="12.75">
      <c r="A30" s="11" t="s">
        <v>65</v>
      </c>
      <c r="B30" s="24" t="s">
        <v>66</v>
      </c>
      <c r="C30" s="31" t="s">
        <v>13</v>
      </c>
      <c r="D30" s="32"/>
      <c r="E30" s="32" t="s">
        <v>14</v>
      </c>
      <c r="F30" s="32"/>
      <c r="G30" s="33"/>
      <c r="H30" s="34">
        <f>SUM(H3:H26)</f>
        <v>492546.7200000001</v>
      </c>
      <c r="I30" s="35"/>
      <c r="J30" s="36"/>
      <c r="K30" s="37">
        <f>SUM(K3:K26)</f>
        <v>531950.4576000001</v>
      </c>
      <c r="L30" s="108" t="s">
        <v>13</v>
      </c>
      <c r="M30" s="133">
        <v>128</v>
      </c>
      <c r="N30" s="92"/>
      <c r="O30" s="93"/>
      <c r="P30" s="94"/>
      <c r="Q30" s="95"/>
      <c r="R30" s="96"/>
      <c r="S30" s="97"/>
      <c r="T30" s="107"/>
    </row>
    <row r="31" spans="1:20" ht="12.75">
      <c r="A31" s="11" t="s">
        <v>67</v>
      </c>
      <c r="B31" s="13" t="s">
        <v>68</v>
      </c>
      <c r="C31" s="31" t="s">
        <v>13</v>
      </c>
      <c r="D31" s="31"/>
      <c r="E31" s="32" t="s">
        <v>14</v>
      </c>
      <c r="F31" s="31"/>
      <c r="G31" s="31"/>
      <c r="H31" s="31"/>
      <c r="I31" s="31"/>
      <c r="J31" s="31"/>
      <c r="K31" s="38"/>
      <c r="L31" s="108" t="s">
        <v>13</v>
      </c>
      <c r="M31" s="133">
        <v>96</v>
      </c>
      <c r="N31" s="92"/>
      <c r="O31" s="93"/>
      <c r="P31" s="94"/>
      <c r="Q31" s="95"/>
      <c r="R31" s="96"/>
      <c r="S31" s="97"/>
      <c r="T31" s="107"/>
    </row>
    <row r="32" spans="1:20" ht="12.75">
      <c r="A32" s="11" t="s">
        <v>69</v>
      </c>
      <c r="B32" s="13" t="s">
        <v>70</v>
      </c>
      <c r="C32" s="31" t="s">
        <v>13</v>
      </c>
      <c r="D32" s="31"/>
      <c r="E32" s="32" t="s">
        <v>14</v>
      </c>
      <c r="F32" s="31"/>
      <c r="G32" s="31"/>
      <c r="H32" s="31"/>
      <c r="I32" s="31"/>
      <c r="J32" s="31"/>
      <c r="K32" s="38"/>
      <c r="L32" s="108" t="s">
        <v>13</v>
      </c>
      <c r="M32" s="133">
        <v>112</v>
      </c>
      <c r="N32" s="92"/>
      <c r="O32" s="93"/>
      <c r="P32" s="94"/>
      <c r="Q32" s="95"/>
      <c r="R32" s="96"/>
      <c r="S32" s="97"/>
      <c r="T32" s="107"/>
    </row>
    <row r="33" spans="1:20" ht="12.75">
      <c r="A33" s="11" t="s">
        <v>71</v>
      </c>
      <c r="B33" s="13" t="s">
        <v>72</v>
      </c>
      <c r="C33" s="31"/>
      <c r="D33" s="31"/>
      <c r="E33" s="31"/>
      <c r="F33" s="31"/>
      <c r="G33" s="31"/>
      <c r="H33" s="31"/>
      <c r="I33" s="31"/>
      <c r="J33" s="31"/>
      <c r="K33" s="38"/>
      <c r="L33" s="108" t="s">
        <v>13</v>
      </c>
      <c r="M33" s="133">
        <v>400</v>
      </c>
      <c r="N33" s="92"/>
      <c r="O33" s="93"/>
      <c r="P33" s="94"/>
      <c r="Q33" s="95"/>
      <c r="R33" s="96"/>
      <c r="S33" s="97"/>
      <c r="T33" s="107"/>
    </row>
    <row r="34" spans="1:20" ht="13.5" thickBot="1">
      <c r="A34" s="11" t="s">
        <v>73</v>
      </c>
      <c r="B34" s="13" t="s">
        <v>74</v>
      </c>
      <c r="C34" s="31"/>
      <c r="D34" s="31"/>
      <c r="E34" s="31"/>
      <c r="F34" s="31"/>
      <c r="G34" s="31"/>
      <c r="H34" s="31"/>
      <c r="I34" s="31"/>
      <c r="J34" s="31"/>
      <c r="K34" s="38"/>
      <c r="L34" s="109" t="s">
        <v>13</v>
      </c>
      <c r="M34" s="134">
        <v>128</v>
      </c>
      <c r="N34" s="110"/>
      <c r="O34" s="111"/>
      <c r="P34" s="112"/>
      <c r="Q34" s="113"/>
      <c r="R34" s="114"/>
      <c r="S34" s="115"/>
      <c r="T34" s="116"/>
    </row>
    <row r="35" spans="1:18" ht="13.5" thickBo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42"/>
      <c r="O35" s="143"/>
      <c r="P35" s="43"/>
      <c r="Q35" s="42"/>
      <c r="R35" s="144"/>
    </row>
    <row r="36" spans="1:18" ht="13.5" thickBo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2"/>
      <c r="P36" s="43"/>
      <c r="Q36" s="42"/>
      <c r="R36" s="45"/>
    </row>
    <row r="37" spans="1:20" ht="16.5" customHeight="1" thickBot="1">
      <c r="A37" s="160" t="s">
        <v>113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2"/>
    </row>
    <row r="38" spans="1:20" ht="12.75" customHeight="1" thickBot="1">
      <c r="A38" s="1" t="s">
        <v>11</v>
      </c>
      <c r="B38" s="168" t="s">
        <v>75</v>
      </c>
      <c r="C38" s="168"/>
      <c r="D38" s="168"/>
      <c r="E38" s="168"/>
      <c r="F38" s="168"/>
      <c r="G38" s="168"/>
      <c r="H38" s="46">
        <v>141266.18</v>
      </c>
      <c r="I38" s="169">
        <v>0.08</v>
      </c>
      <c r="J38" s="169"/>
      <c r="K38" s="83">
        <v>152567.49</v>
      </c>
      <c r="L38" s="137"/>
      <c r="M38" s="138"/>
      <c r="N38" s="138"/>
      <c r="O38" s="139"/>
      <c r="P38" s="140"/>
      <c r="Q38" s="139"/>
      <c r="R38" s="139"/>
      <c r="S38" s="141"/>
      <c r="T38" s="142"/>
    </row>
    <row r="39" spans="1:18" ht="13.5" thickBo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7"/>
      <c r="M39" s="48"/>
      <c r="N39" s="49"/>
      <c r="O39" s="143"/>
      <c r="P39" s="50"/>
      <c r="Q39" s="50"/>
      <c r="R39" s="143"/>
    </row>
    <row r="40" spans="1:18" ht="13.5" thickBo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8"/>
      <c r="N40" s="51"/>
      <c r="O40" s="42"/>
      <c r="P40" s="51"/>
      <c r="Q40" s="51"/>
      <c r="R40" s="42"/>
    </row>
    <row r="41" spans="1:20" ht="16.5" customHeight="1" thickBot="1">
      <c r="A41" s="163" t="s">
        <v>112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5"/>
      <c r="M41" s="165"/>
      <c r="N41" s="165"/>
      <c r="O41" s="165"/>
      <c r="P41" s="165"/>
      <c r="Q41" s="165"/>
      <c r="R41" s="165"/>
      <c r="S41" s="165"/>
      <c r="T41" s="166"/>
    </row>
    <row r="42" spans="1:20" ht="12.75" customHeight="1" thickBot="1">
      <c r="A42" s="1" t="s">
        <v>76</v>
      </c>
      <c r="B42" s="168" t="s">
        <v>77</v>
      </c>
      <c r="C42" s="168"/>
      <c r="D42" s="5"/>
      <c r="E42" s="5"/>
      <c r="F42" s="5"/>
      <c r="G42" s="52"/>
      <c r="H42" s="53"/>
      <c r="I42" s="8"/>
      <c r="J42" s="54"/>
      <c r="K42" s="84"/>
      <c r="L42" s="122"/>
      <c r="M42" s="123"/>
      <c r="N42" s="123"/>
      <c r="O42" s="118"/>
      <c r="P42" s="119"/>
      <c r="Q42" s="118"/>
      <c r="R42" s="118"/>
      <c r="S42" s="120"/>
      <c r="T42" s="121"/>
    </row>
    <row r="43" spans="1:18" ht="13.5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7"/>
      <c r="M43" s="48"/>
      <c r="N43" s="49"/>
      <c r="O43" s="143"/>
      <c r="P43" s="50"/>
      <c r="Q43" s="50"/>
      <c r="R43" s="143"/>
    </row>
    <row r="44" spans="1:18" ht="13.5" thickBo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40"/>
      <c r="M44" s="55"/>
      <c r="N44" s="40"/>
      <c r="O44" s="40"/>
      <c r="P44" s="40"/>
      <c r="Q44" s="40"/>
      <c r="R44" s="40"/>
    </row>
    <row r="45" spans="1:20" ht="16.5" thickBot="1">
      <c r="A45" s="156" t="s">
        <v>111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67"/>
    </row>
    <row r="46" spans="1:20" ht="12.75">
      <c r="A46" s="56" t="s">
        <v>11</v>
      </c>
      <c r="B46" s="57" t="s">
        <v>78</v>
      </c>
      <c r="C46" s="3" t="s">
        <v>13</v>
      </c>
      <c r="D46" s="58">
        <v>5000</v>
      </c>
      <c r="E46" s="5" t="s">
        <v>14</v>
      </c>
      <c r="F46" s="58">
        <v>3</v>
      </c>
      <c r="G46" s="58">
        <v>330.99</v>
      </c>
      <c r="H46" s="59">
        <f aca="true" t="shared" si="5" ref="H46:H77">G46*F46</f>
        <v>992.97</v>
      </c>
      <c r="I46" s="60">
        <v>0.08</v>
      </c>
      <c r="J46" s="59">
        <f aca="true" t="shared" si="6" ref="J46:J77">G46*1.08</f>
        <v>357.46920000000006</v>
      </c>
      <c r="K46" s="61">
        <f aca="true" t="shared" si="7" ref="K46:K77">J46*F46</f>
        <v>1072.4076000000002</v>
      </c>
      <c r="L46" s="125" t="s">
        <v>13</v>
      </c>
      <c r="M46" s="131">
        <v>1360</v>
      </c>
      <c r="N46" s="126"/>
      <c r="O46" s="127"/>
      <c r="P46" s="101"/>
      <c r="Q46" s="126"/>
      <c r="R46" s="127"/>
      <c r="S46" s="104"/>
      <c r="T46" s="105"/>
    </row>
    <row r="47" spans="1:20" ht="12.75">
      <c r="A47" s="62" t="s">
        <v>15</v>
      </c>
      <c r="B47" s="24" t="s">
        <v>79</v>
      </c>
      <c r="C47" s="13" t="s">
        <v>13</v>
      </c>
      <c r="D47" s="63">
        <v>4500</v>
      </c>
      <c r="E47" s="15" t="s">
        <v>14</v>
      </c>
      <c r="F47" s="63">
        <v>5</v>
      </c>
      <c r="G47" s="63">
        <v>288.66</v>
      </c>
      <c r="H47" s="64">
        <f t="shared" si="5"/>
        <v>1443.3000000000002</v>
      </c>
      <c r="I47" s="18">
        <v>0.08</v>
      </c>
      <c r="J47" s="64">
        <f t="shared" si="6"/>
        <v>311.75280000000004</v>
      </c>
      <c r="K47" s="65">
        <f t="shared" si="7"/>
        <v>1558.7640000000001</v>
      </c>
      <c r="L47" s="106" t="s">
        <v>13</v>
      </c>
      <c r="M47" s="132">
        <v>1120</v>
      </c>
      <c r="N47" s="124"/>
      <c r="O47" s="117"/>
      <c r="P47" s="94"/>
      <c r="Q47" s="124"/>
      <c r="R47" s="117"/>
      <c r="S47" s="97"/>
      <c r="T47" s="107"/>
    </row>
    <row r="48" spans="1:20" ht="12.75">
      <c r="A48" s="62" t="s">
        <v>17</v>
      </c>
      <c r="B48" s="24" t="s">
        <v>80</v>
      </c>
      <c r="C48" s="13" t="s">
        <v>13</v>
      </c>
      <c r="D48" s="63">
        <v>19000</v>
      </c>
      <c r="E48" s="15" t="s">
        <v>14</v>
      </c>
      <c r="F48" s="63">
        <v>6</v>
      </c>
      <c r="G48" s="63">
        <v>703.8</v>
      </c>
      <c r="H48" s="64">
        <f t="shared" si="5"/>
        <v>4222.799999999999</v>
      </c>
      <c r="I48" s="18">
        <v>0.08</v>
      </c>
      <c r="J48" s="64">
        <f t="shared" si="6"/>
        <v>760.104</v>
      </c>
      <c r="K48" s="65">
        <f t="shared" si="7"/>
        <v>4560.624</v>
      </c>
      <c r="L48" s="106" t="s">
        <v>13</v>
      </c>
      <c r="M48" s="132">
        <v>4576</v>
      </c>
      <c r="N48" s="124"/>
      <c r="O48" s="117"/>
      <c r="P48" s="94"/>
      <c r="Q48" s="124"/>
      <c r="R48" s="117"/>
      <c r="S48" s="97"/>
      <c r="T48" s="107"/>
    </row>
    <row r="49" spans="1:20" ht="12.75">
      <c r="A49" s="62" t="s">
        <v>19</v>
      </c>
      <c r="B49" s="24" t="s">
        <v>81</v>
      </c>
      <c r="C49" s="13" t="s">
        <v>13</v>
      </c>
      <c r="D49" s="63">
        <v>5600</v>
      </c>
      <c r="E49" s="15" t="s">
        <v>14</v>
      </c>
      <c r="F49" s="63">
        <v>8</v>
      </c>
      <c r="G49" s="63">
        <v>858.84</v>
      </c>
      <c r="H49" s="64">
        <f t="shared" si="5"/>
        <v>6870.72</v>
      </c>
      <c r="I49" s="18">
        <v>0.08</v>
      </c>
      <c r="J49" s="64">
        <f t="shared" si="6"/>
        <v>927.5472000000001</v>
      </c>
      <c r="K49" s="65">
        <f t="shared" si="7"/>
        <v>7420.377600000001</v>
      </c>
      <c r="L49" s="106" t="s">
        <v>13</v>
      </c>
      <c r="M49" s="132">
        <v>1888</v>
      </c>
      <c r="N49" s="124"/>
      <c r="O49" s="117"/>
      <c r="P49" s="94"/>
      <c r="Q49" s="124"/>
      <c r="R49" s="117"/>
      <c r="S49" s="97"/>
      <c r="T49" s="107"/>
    </row>
    <row r="50" spans="1:20" ht="12.75">
      <c r="A50" s="62" t="s">
        <v>21</v>
      </c>
      <c r="B50" s="24" t="s">
        <v>82</v>
      </c>
      <c r="C50" s="13" t="s">
        <v>13</v>
      </c>
      <c r="D50" s="63">
        <v>18000</v>
      </c>
      <c r="E50" s="15" t="s">
        <v>14</v>
      </c>
      <c r="F50" s="63">
        <v>6</v>
      </c>
      <c r="G50" s="63">
        <v>703.8</v>
      </c>
      <c r="H50" s="64">
        <f t="shared" si="5"/>
        <v>4222.799999999999</v>
      </c>
      <c r="I50" s="18">
        <v>0.08</v>
      </c>
      <c r="J50" s="64">
        <f t="shared" si="6"/>
        <v>760.104</v>
      </c>
      <c r="K50" s="65">
        <f t="shared" si="7"/>
        <v>4560.624</v>
      </c>
      <c r="L50" s="106" t="s">
        <v>13</v>
      </c>
      <c r="M50" s="132">
        <v>4240</v>
      </c>
      <c r="N50" s="124"/>
      <c r="O50" s="117"/>
      <c r="P50" s="94"/>
      <c r="Q50" s="124"/>
      <c r="R50" s="117"/>
      <c r="S50" s="97"/>
      <c r="T50" s="107"/>
    </row>
    <row r="51" spans="1:20" ht="12.75">
      <c r="A51" s="62" t="s">
        <v>23</v>
      </c>
      <c r="B51" s="66" t="s">
        <v>83</v>
      </c>
      <c r="C51" s="13" t="s">
        <v>13</v>
      </c>
      <c r="D51" s="63">
        <v>5200</v>
      </c>
      <c r="E51" s="15" t="s">
        <v>14</v>
      </c>
      <c r="F51" s="63">
        <v>3</v>
      </c>
      <c r="G51" s="63">
        <v>401.37</v>
      </c>
      <c r="H51" s="64">
        <f t="shared" si="5"/>
        <v>1204.1100000000001</v>
      </c>
      <c r="I51" s="18">
        <v>0.08</v>
      </c>
      <c r="J51" s="64">
        <f t="shared" si="6"/>
        <v>433.47960000000006</v>
      </c>
      <c r="K51" s="65">
        <f t="shared" si="7"/>
        <v>1300.4388000000001</v>
      </c>
      <c r="L51" s="106" t="s">
        <v>13</v>
      </c>
      <c r="M51" s="132">
        <v>1312</v>
      </c>
      <c r="N51" s="124"/>
      <c r="O51" s="117"/>
      <c r="P51" s="94"/>
      <c r="Q51" s="124"/>
      <c r="R51" s="117"/>
      <c r="S51" s="97"/>
      <c r="T51" s="107"/>
    </row>
    <row r="52" spans="1:20" ht="12.75">
      <c r="A52" s="62" t="s">
        <v>24</v>
      </c>
      <c r="B52" s="66" t="s">
        <v>84</v>
      </c>
      <c r="C52" s="13" t="s">
        <v>13</v>
      </c>
      <c r="D52" s="63">
        <v>6600</v>
      </c>
      <c r="E52" s="15" t="s">
        <v>14</v>
      </c>
      <c r="F52" s="63">
        <v>18</v>
      </c>
      <c r="G52" s="63">
        <v>584.46</v>
      </c>
      <c r="H52" s="64">
        <f t="shared" si="5"/>
        <v>10520.28</v>
      </c>
      <c r="I52" s="18">
        <v>0.08</v>
      </c>
      <c r="J52" s="64">
        <f t="shared" si="6"/>
        <v>631.2168</v>
      </c>
      <c r="K52" s="65">
        <f t="shared" si="7"/>
        <v>11361.9024</v>
      </c>
      <c r="L52" s="106" t="s">
        <v>13</v>
      </c>
      <c r="M52" s="132">
        <v>1280</v>
      </c>
      <c r="N52" s="124"/>
      <c r="O52" s="117"/>
      <c r="P52" s="94"/>
      <c r="Q52" s="124"/>
      <c r="R52" s="117"/>
      <c r="S52" s="97"/>
      <c r="T52" s="107"/>
    </row>
    <row r="53" spans="1:20" ht="12.75">
      <c r="A53" s="62" t="s">
        <v>26</v>
      </c>
      <c r="B53" s="66" t="s">
        <v>85</v>
      </c>
      <c r="C53" s="13" t="s">
        <v>13</v>
      </c>
      <c r="D53" s="63">
        <v>11000</v>
      </c>
      <c r="E53" s="15" t="s">
        <v>14</v>
      </c>
      <c r="F53" s="63">
        <v>6</v>
      </c>
      <c r="G53" s="63">
        <v>612.51</v>
      </c>
      <c r="H53" s="64">
        <f t="shared" si="5"/>
        <v>3675.06</v>
      </c>
      <c r="I53" s="18">
        <v>0.08</v>
      </c>
      <c r="J53" s="64">
        <f t="shared" si="6"/>
        <v>661.5108</v>
      </c>
      <c r="K53" s="65">
        <f t="shared" si="7"/>
        <v>3969.0648</v>
      </c>
      <c r="L53" s="106" t="s">
        <v>13</v>
      </c>
      <c r="M53" s="132">
        <v>3200</v>
      </c>
      <c r="N53" s="124"/>
      <c r="O53" s="117"/>
      <c r="P53" s="94"/>
      <c r="Q53" s="124"/>
      <c r="R53" s="117"/>
      <c r="S53" s="97"/>
      <c r="T53" s="107"/>
    </row>
    <row r="54" spans="1:20" ht="12.75">
      <c r="A54" s="62" t="s">
        <v>28</v>
      </c>
      <c r="B54" s="66" t="s">
        <v>86</v>
      </c>
      <c r="C54" s="13" t="s">
        <v>13</v>
      </c>
      <c r="D54" s="63">
        <v>700</v>
      </c>
      <c r="E54" s="15" t="s">
        <v>14</v>
      </c>
      <c r="F54" s="63">
        <v>2</v>
      </c>
      <c r="G54" s="63">
        <v>366.18</v>
      </c>
      <c r="H54" s="64">
        <f t="shared" si="5"/>
        <v>732.36</v>
      </c>
      <c r="I54" s="18">
        <v>0.08</v>
      </c>
      <c r="J54" s="64">
        <f t="shared" si="6"/>
        <v>395.47440000000006</v>
      </c>
      <c r="K54" s="65">
        <f t="shared" si="7"/>
        <v>790.9488000000001</v>
      </c>
      <c r="L54" s="106" t="s">
        <v>13</v>
      </c>
      <c r="M54" s="132">
        <v>224</v>
      </c>
      <c r="N54" s="124"/>
      <c r="O54" s="117"/>
      <c r="P54" s="94"/>
      <c r="Q54" s="124"/>
      <c r="R54" s="117"/>
      <c r="S54" s="97"/>
      <c r="T54" s="107"/>
    </row>
    <row r="55" spans="1:20" ht="12.75">
      <c r="A55" s="62" t="s">
        <v>30</v>
      </c>
      <c r="B55" s="24" t="s">
        <v>87</v>
      </c>
      <c r="C55" s="13" t="s">
        <v>13</v>
      </c>
      <c r="D55" s="63">
        <v>18000</v>
      </c>
      <c r="E55" s="15" t="s">
        <v>14</v>
      </c>
      <c r="F55" s="63">
        <v>6</v>
      </c>
      <c r="G55" s="63">
        <v>943.5</v>
      </c>
      <c r="H55" s="64">
        <f t="shared" si="5"/>
        <v>5661</v>
      </c>
      <c r="I55" s="18">
        <v>0.08</v>
      </c>
      <c r="J55" s="64">
        <f t="shared" si="6"/>
        <v>1018.98</v>
      </c>
      <c r="K55" s="65">
        <f t="shared" si="7"/>
        <v>6113.88</v>
      </c>
      <c r="L55" s="106" t="s">
        <v>13</v>
      </c>
      <c r="M55" s="132">
        <v>3200</v>
      </c>
      <c r="N55" s="124"/>
      <c r="O55" s="117"/>
      <c r="P55" s="94"/>
      <c r="Q55" s="124"/>
      <c r="R55" s="117"/>
      <c r="S55" s="97"/>
      <c r="T55" s="107"/>
    </row>
    <row r="56" spans="1:20" ht="12.75">
      <c r="A56" s="62" t="s">
        <v>32</v>
      </c>
      <c r="B56" s="24" t="s">
        <v>88</v>
      </c>
      <c r="C56" s="13" t="s">
        <v>13</v>
      </c>
      <c r="D56" s="63">
        <v>700</v>
      </c>
      <c r="E56" s="15" t="s">
        <v>14</v>
      </c>
      <c r="F56" s="63">
        <v>2</v>
      </c>
      <c r="G56" s="63">
        <v>570.18</v>
      </c>
      <c r="H56" s="64">
        <f t="shared" si="5"/>
        <v>1140.36</v>
      </c>
      <c r="I56" s="18">
        <v>0.08</v>
      </c>
      <c r="J56" s="64">
        <f t="shared" si="6"/>
        <v>615.7944</v>
      </c>
      <c r="K56" s="65">
        <f t="shared" si="7"/>
        <v>1231.5888</v>
      </c>
      <c r="L56" s="106" t="s">
        <v>13</v>
      </c>
      <c r="M56" s="132">
        <v>208</v>
      </c>
      <c r="N56" s="124"/>
      <c r="O56" s="117"/>
      <c r="P56" s="94"/>
      <c r="Q56" s="124"/>
      <c r="R56" s="117"/>
      <c r="S56" s="97"/>
      <c r="T56" s="107"/>
    </row>
    <row r="57" spans="1:20" ht="12.75">
      <c r="A57" s="62" t="s">
        <v>34</v>
      </c>
      <c r="B57" s="24" t="s">
        <v>89</v>
      </c>
      <c r="C57" s="13" t="s">
        <v>13</v>
      </c>
      <c r="D57" s="63">
        <v>40000</v>
      </c>
      <c r="E57" s="15" t="s">
        <v>14</v>
      </c>
      <c r="F57" s="63">
        <v>26</v>
      </c>
      <c r="G57" s="63">
        <v>1250.52</v>
      </c>
      <c r="H57" s="64">
        <f t="shared" si="5"/>
        <v>32513.52</v>
      </c>
      <c r="I57" s="18">
        <v>0.08</v>
      </c>
      <c r="J57" s="64">
        <f t="shared" si="6"/>
        <v>1350.5616</v>
      </c>
      <c r="K57" s="65">
        <f t="shared" si="7"/>
        <v>35114.6016</v>
      </c>
      <c r="L57" s="106" t="s">
        <v>13</v>
      </c>
      <c r="M57" s="132">
        <v>11200</v>
      </c>
      <c r="N57" s="124"/>
      <c r="O57" s="117"/>
      <c r="P57" s="94"/>
      <c r="Q57" s="124"/>
      <c r="R57" s="117"/>
      <c r="S57" s="97"/>
      <c r="T57" s="107"/>
    </row>
    <row r="58" spans="1:20" ht="12.75">
      <c r="A58" s="62" t="s">
        <v>36</v>
      </c>
      <c r="B58" s="66" t="s">
        <v>90</v>
      </c>
      <c r="C58" s="13" t="s">
        <v>13</v>
      </c>
      <c r="D58" s="63">
        <v>4000</v>
      </c>
      <c r="E58" s="15" t="s">
        <v>14</v>
      </c>
      <c r="F58" s="63">
        <v>3</v>
      </c>
      <c r="G58" s="63">
        <v>492.66</v>
      </c>
      <c r="H58" s="64">
        <f t="shared" si="5"/>
        <v>1477.98</v>
      </c>
      <c r="I58" s="18">
        <v>0.08</v>
      </c>
      <c r="J58" s="64">
        <f t="shared" si="6"/>
        <v>532.0728</v>
      </c>
      <c r="K58" s="65">
        <f t="shared" si="7"/>
        <v>1596.2184000000002</v>
      </c>
      <c r="L58" s="106" t="s">
        <v>13</v>
      </c>
      <c r="M58" s="132">
        <v>656</v>
      </c>
      <c r="N58" s="124"/>
      <c r="O58" s="117"/>
      <c r="P58" s="94"/>
      <c r="Q58" s="124"/>
      <c r="R58" s="117"/>
      <c r="S58" s="97"/>
      <c r="T58" s="107"/>
    </row>
    <row r="59" spans="1:20" ht="12.75">
      <c r="A59" s="62" t="s">
        <v>38</v>
      </c>
      <c r="B59" s="24" t="s">
        <v>91</v>
      </c>
      <c r="C59" s="13" t="s">
        <v>13</v>
      </c>
      <c r="D59" s="63">
        <v>26000</v>
      </c>
      <c r="E59" s="15" t="s">
        <v>14</v>
      </c>
      <c r="F59" s="63">
        <v>6</v>
      </c>
      <c r="G59" s="63">
        <v>968.59</v>
      </c>
      <c r="H59" s="64">
        <f t="shared" si="5"/>
        <v>5811.54</v>
      </c>
      <c r="I59" s="18">
        <v>0.08</v>
      </c>
      <c r="J59" s="64">
        <f t="shared" si="6"/>
        <v>1046.0772000000002</v>
      </c>
      <c r="K59" s="65">
        <f t="shared" si="7"/>
        <v>6276.463200000001</v>
      </c>
      <c r="L59" s="106" t="s">
        <v>13</v>
      </c>
      <c r="M59" s="132">
        <v>6720</v>
      </c>
      <c r="N59" s="124"/>
      <c r="O59" s="117"/>
      <c r="P59" s="94"/>
      <c r="Q59" s="124"/>
      <c r="R59" s="117"/>
      <c r="S59" s="97"/>
      <c r="T59" s="107"/>
    </row>
    <row r="60" spans="1:20" ht="12.75">
      <c r="A60" s="62" t="s">
        <v>40</v>
      </c>
      <c r="B60" s="24" t="s">
        <v>92</v>
      </c>
      <c r="C60" s="13" t="s">
        <v>13</v>
      </c>
      <c r="D60" s="63">
        <v>1800</v>
      </c>
      <c r="E60" s="15" t="s">
        <v>14</v>
      </c>
      <c r="F60" s="63">
        <v>4</v>
      </c>
      <c r="G60" s="63">
        <v>271.83</v>
      </c>
      <c r="H60" s="64">
        <f t="shared" si="5"/>
        <v>1087.32</v>
      </c>
      <c r="I60" s="18">
        <v>0.08</v>
      </c>
      <c r="J60" s="64">
        <f t="shared" si="6"/>
        <v>293.5764</v>
      </c>
      <c r="K60" s="65">
        <f t="shared" si="7"/>
        <v>1174.3056</v>
      </c>
      <c r="L60" s="106" t="s">
        <v>13</v>
      </c>
      <c r="M60" s="132">
        <v>736</v>
      </c>
      <c r="N60" s="124"/>
      <c r="O60" s="117"/>
      <c r="P60" s="94"/>
      <c r="Q60" s="124"/>
      <c r="R60" s="117"/>
      <c r="S60" s="97"/>
      <c r="T60" s="107"/>
    </row>
    <row r="61" spans="1:20" ht="12.75">
      <c r="A61" s="62" t="s">
        <v>42</v>
      </c>
      <c r="B61" s="66" t="s">
        <v>93</v>
      </c>
      <c r="C61" s="13" t="s">
        <v>13</v>
      </c>
      <c r="D61" s="63">
        <v>3400</v>
      </c>
      <c r="E61" s="15" t="s">
        <v>14</v>
      </c>
      <c r="F61" s="63">
        <v>9</v>
      </c>
      <c r="G61" s="63">
        <v>1644.65</v>
      </c>
      <c r="H61" s="64">
        <f t="shared" si="5"/>
        <v>14801.85</v>
      </c>
      <c r="I61" s="18">
        <v>0.08</v>
      </c>
      <c r="J61" s="64">
        <f t="shared" si="6"/>
        <v>1776.2220000000002</v>
      </c>
      <c r="K61" s="65">
        <f t="shared" si="7"/>
        <v>15985.998000000001</v>
      </c>
      <c r="L61" s="106" t="s">
        <v>13</v>
      </c>
      <c r="M61" s="132">
        <v>832</v>
      </c>
      <c r="N61" s="124"/>
      <c r="O61" s="117"/>
      <c r="P61" s="94"/>
      <c r="Q61" s="124"/>
      <c r="R61" s="117"/>
      <c r="S61" s="97"/>
      <c r="T61" s="107"/>
    </row>
    <row r="62" spans="1:20" ht="12.75">
      <c r="A62" s="62" t="s">
        <v>44</v>
      </c>
      <c r="B62" s="24" t="s">
        <v>94</v>
      </c>
      <c r="C62" s="13" t="s">
        <v>13</v>
      </c>
      <c r="D62" s="63">
        <v>12000</v>
      </c>
      <c r="E62" s="15" t="s">
        <v>14</v>
      </c>
      <c r="F62" s="63">
        <v>6</v>
      </c>
      <c r="G62" s="63">
        <v>1554.48</v>
      </c>
      <c r="H62" s="64">
        <f t="shared" si="5"/>
        <v>9326.880000000001</v>
      </c>
      <c r="I62" s="18">
        <v>0.08</v>
      </c>
      <c r="J62" s="64">
        <f t="shared" si="6"/>
        <v>1678.8384</v>
      </c>
      <c r="K62" s="65">
        <f t="shared" si="7"/>
        <v>10073.0304</v>
      </c>
      <c r="L62" s="106" t="s">
        <v>13</v>
      </c>
      <c r="M62" s="132">
        <v>2400</v>
      </c>
      <c r="N62" s="124"/>
      <c r="O62" s="117"/>
      <c r="P62" s="94"/>
      <c r="Q62" s="124"/>
      <c r="R62" s="117"/>
      <c r="S62" s="97"/>
      <c r="T62" s="107"/>
    </row>
    <row r="63" spans="1:20" ht="12.75">
      <c r="A63" s="62" t="s">
        <v>45</v>
      </c>
      <c r="B63" s="24" t="s">
        <v>95</v>
      </c>
      <c r="C63" s="13" t="s">
        <v>13</v>
      </c>
      <c r="D63" s="63">
        <v>40000</v>
      </c>
      <c r="E63" s="25" t="s">
        <v>14</v>
      </c>
      <c r="F63" s="63">
        <v>14</v>
      </c>
      <c r="G63" s="63">
        <v>281.52</v>
      </c>
      <c r="H63" s="64">
        <f t="shared" si="5"/>
        <v>3941.2799999999997</v>
      </c>
      <c r="I63" s="18">
        <v>0.08</v>
      </c>
      <c r="J63" s="64">
        <f t="shared" si="6"/>
        <v>304.0416</v>
      </c>
      <c r="K63" s="65">
        <f t="shared" si="7"/>
        <v>4256.5824</v>
      </c>
      <c r="L63" s="106" t="s">
        <v>13</v>
      </c>
      <c r="M63" s="132">
        <v>11520</v>
      </c>
      <c r="N63" s="124"/>
      <c r="O63" s="117"/>
      <c r="P63" s="94"/>
      <c r="Q63" s="124"/>
      <c r="R63" s="117"/>
      <c r="S63" s="97"/>
      <c r="T63" s="107"/>
    </row>
    <row r="64" spans="1:20" ht="12.75">
      <c r="A64" s="62" t="s">
        <v>47</v>
      </c>
      <c r="B64" s="24" t="s">
        <v>96</v>
      </c>
      <c r="C64" s="13" t="s">
        <v>13</v>
      </c>
      <c r="D64" s="63">
        <v>7000</v>
      </c>
      <c r="E64" s="15" t="s">
        <v>14</v>
      </c>
      <c r="F64" s="63">
        <v>9</v>
      </c>
      <c r="G64" s="63">
        <v>401.37</v>
      </c>
      <c r="H64" s="64">
        <f t="shared" si="5"/>
        <v>3612.33</v>
      </c>
      <c r="I64" s="18">
        <v>0.08</v>
      </c>
      <c r="J64" s="64">
        <f t="shared" si="6"/>
        <v>433.47960000000006</v>
      </c>
      <c r="K64" s="65">
        <f t="shared" si="7"/>
        <v>3901.3164000000006</v>
      </c>
      <c r="L64" s="106" t="s">
        <v>13</v>
      </c>
      <c r="M64" s="132">
        <v>1760</v>
      </c>
      <c r="N64" s="124"/>
      <c r="O64" s="117"/>
      <c r="P64" s="94"/>
      <c r="Q64" s="124"/>
      <c r="R64" s="117"/>
      <c r="S64" s="97"/>
      <c r="T64" s="107"/>
    </row>
    <row r="65" spans="1:20" ht="12.75">
      <c r="A65" s="62" t="s">
        <v>49</v>
      </c>
      <c r="B65" s="24" t="s">
        <v>97</v>
      </c>
      <c r="C65" s="13" t="s">
        <v>13</v>
      </c>
      <c r="D65" s="63">
        <v>1000</v>
      </c>
      <c r="E65" s="15" t="s">
        <v>14</v>
      </c>
      <c r="F65" s="63">
        <v>2</v>
      </c>
      <c r="G65" s="63">
        <v>598.23</v>
      </c>
      <c r="H65" s="64">
        <f t="shared" si="5"/>
        <v>1196.46</v>
      </c>
      <c r="I65" s="18">
        <v>0.08</v>
      </c>
      <c r="J65" s="64">
        <f t="shared" si="6"/>
        <v>646.0884000000001</v>
      </c>
      <c r="K65" s="65">
        <f t="shared" si="7"/>
        <v>1292.1768000000002</v>
      </c>
      <c r="L65" s="106" t="s">
        <v>13</v>
      </c>
      <c r="M65" s="132">
        <v>224</v>
      </c>
      <c r="N65" s="124"/>
      <c r="O65" s="117"/>
      <c r="P65" s="94"/>
      <c r="Q65" s="124"/>
      <c r="R65" s="117"/>
      <c r="S65" s="97"/>
      <c r="T65" s="107"/>
    </row>
    <row r="66" spans="1:20" ht="12.75">
      <c r="A66" s="62" t="s">
        <v>51</v>
      </c>
      <c r="B66" s="24" t="s">
        <v>98</v>
      </c>
      <c r="C66" s="13" t="s">
        <v>13</v>
      </c>
      <c r="D66" s="63">
        <v>28000</v>
      </c>
      <c r="E66" s="15" t="s">
        <v>14</v>
      </c>
      <c r="F66" s="63">
        <v>12</v>
      </c>
      <c r="G66" s="63">
        <v>577.32</v>
      </c>
      <c r="H66" s="64">
        <f t="shared" si="5"/>
        <v>6927.84</v>
      </c>
      <c r="I66" s="18">
        <v>0.08</v>
      </c>
      <c r="J66" s="64">
        <f t="shared" si="6"/>
        <v>623.5056000000001</v>
      </c>
      <c r="K66" s="65">
        <f t="shared" si="7"/>
        <v>7482.067200000001</v>
      </c>
      <c r="L66" s="106" t="s">
        <v>13</v>
      </c>
      <c r="M66" s="132">
        <v>6080</v>
      </c>
      <c r="N66" s="124"/>
      <c r="O66" s="117"/>
      <c r="P66" s="94"/>
      <c r="Q66" s="124"/>
      <c r="R66" s="117"/>
      <c r="S66" s="97"/>
      <c r="T66" s="107"/>
    </row>
    <row r="67" spans="1:20" ht="12.75">
      <c r="A67" s="62" t="s">
        <v>53</v>
      </c>
      <c r="B67" s="24" t="s">
        <v>99</v>
      </c>
      <c r="C67" s="13" t="s">
        <v>13</v>
      </c>
      <c r="D67" s="63">
        <v>15000</v>
      </c>
      <c r="E67" s="15" t="s">
        <v>14</v>
      </c>
      <c r="F67" s="63">
        <v>6</v>
      </c>
      <c r="G67" s="63">
        <v>1548.87</v>
      </c>
      <c r="H67" s="64">
        <f t="shared" si="5"/>
        <v>9293.22</v>
      </c>
      <c r="I67" s="18">
        <v>0.08</v>
      </c>
      <c r="J67" s="64">
        <f t="shared" si="6"/>
        <v>1672.7796</v>
      </c>
      <c r="K67" s="65">
        <f t="shared" si="7"/>
        <v>10036.6776</v>
      </c>
      <c r="L67" s="106" t="s">
        <v>13</v>
      </c>
      <c r="M67" s="132">
        <v>2816</v>
      </c>
      <c r="N67" s="124"/>
      <c r="O67" s="117"/>
      <c r="P67" s="94"/>
      <c r="Q67" s="124"/>
      <c r="R67" s="117"/>
      <c r="S67" s="97"/>
      <c r="T67" s="107"/>
    </row>
    <row r="68" spans="1:20" ht="12.75">
      <c r="A68" s="62" t="s">
        <v>55</v>
      </c>
      <c r="B68" s="66" t="s">
        <v>100</v>
      </c>
      <c r="C68" s="13" t="s">
        <v>13</v>
      </c>
      <c r="D68" s="63">
        <v>6500</v>
      </c>
      <c r="E68" s="15" t="s">
        <v>14</v>
      </c>
      <c r="F68" s="63">
        <v>5</v>
      </c>
      <c r="G68" s="63">
        <v>1098.54</v>
      </c>
      <c r="H68" s="64">
        <f t="shared" si="5"/>
        <v>5492.7</v>
      </c>
      <c r="I68" s="18">
        <v>0.08</v>
      </c>
      <c r="J68" s="64">
        <f t="shared" si="6"/>
        <v>1186.4232</v>
      </c>
      <c r="K68" s="65">
        <f t="shared" si="7"/>
        <v>5932.116</v>
      </c>
      <c r="L68" s="106" t="s">
        <v>13</v>
      </c>
      <c r="M68" s="132">
        <v>1536</v>
      </c>
      <c r="N68" s="124"/>
      <c r="O68" s="117"/>
      <c r="P68" s="94"/>
      <c r="Q68" s="124"/>
      <c r="R68" s="117"/>
      <c r="S68" s="97"/>
      <c r="T68" s="107"/>
    </row>
    <row r="69" spans="1:20" ht="12.75">
      <c r="A69" s="62" t="s">
        <v>57</v>
      </c>
      <c r="B69" s="66" t="s">
        <v>101</v>
      </c>
      <c r="C69" s="13" t="s">
        <v>13</v>
      </c>
      <c r="D69" s="63">
        <v>9500</v>
      </c>
      <c r="E69" s="15" t="s">
        <v>14</v>
      </c>
      <c r="F69" s="63">
        <v>6</v>
      </c>
      <c r="G69" s="63">
        <v>1239.25</v>
      </c>
      <c r="H69" s="64">
        <f t="shared" si="5"/>
        <v>7435.5</v>
      </c>
      <c r="I69" s="18">
        <v>0.08</v>
      </c>
      <c r="J69" s="64">
        <f t="shared" si="6"/>
        <v>1338.39</v>
      </c>
      <c r="K69" s="65">
        <f t="shared" si="7"/>
        <v>8030.34</v>
      </c>
      <c r="L69" s="106" t="s">
        <v>13</v>
      </c>
      <c r="M69" s="132">
        <v>2000</v>
      </c>
      <c r="N69" s="124"/>
      <c r="O69" s="117"/>
      <c r="P69" s="94"/>
      <c r="Q69" s="124"/>
      <c r="R69" s="117"/>
      <c r="S69" s="97"/>
      <c r="T69" s="107"/>
    </row>
    <row r="70" spans="1:20" ht="12.75">
      <c r="A70" s="62" t="s">
        <v>59</v>
      </c>
      <c r="B70" s="63" t="s">
        <v>102</v>
      </c>
      <c r="C70" s="13" t="s">
        <v>13</v>
      </c>
      <c r="D70" s="63">
        <v>800</v>
      </c>
      <c r="E70" s="15" t="s">
        <v>14</v>
      </c>
      <c r="F70" s="63">
        <v>2</v>
      </c>
      <c r="G70" s="63">
        <v>1731.96</v>
      </c>
      <c r="H70" s="64">
        <f t="shared" si="5"/>
        <v>3463.92</v>
      </c>
      <c r="I70" s="18">
        <v>0.08</v>
      </c>
      <c r="J70" s="64">
        <f t="shared" si="6"/>
        <v>1870.5168</v>
      </c>
      <c r="K70" s="65">
        <f t="shared" si="7"/>
        <v>3741.0336</v>
      </c>
      <c r="L70" s="106" t="s">
        <v>13</v>
      </c>
      <c r="M70" s="132">
        <v>224</v>
      </c>
      <c r="N70" s="124"/>
      <c r="O70" s="117"/>
      <c r="P70" s="94"/>
      <c r="Q70" s="124"/>
      <c r="R70" s="117"/>
      <c r="S70" s="97"/>
      <c r="T70" s="107"/>
    </row>
    <row r="71" spans="1:20" ht="12.75">
      <c r="A71" s="62" t="s">
        <v>61</v>
      </c>
      <c r="B71" s="13" t="s">
        <v>103</v>
      </c>
      <c r="C71" s="13" t="s">
        <v>13</v>
      </c>
      <c r="D71" s="13">
        <v>1600</v>
      </c>
      <c r="E71" s="15" t="s">
        <v>14</v>
      </c>
      <c r="F71" s="13">
        <v>4</v>
      </c>
      <c r="G71" s="67">
        <v>668.61</v>
      </c>
      <c r="H71" s="64">
        <f t="shared" si="5"/>
        <v>2674.44</v>
      </c>
      <c r="I71" s="18">
        <v>0.08</v>
      </c>
      <c r="J71" s="64">
        <f t="shared" si="6"/>
        <v>722.0988000000001</v>
      </c>
      <c r="K71" s="65">
        <f t="shared" si="7"/>
        <v>2888.3952000000004</v>
      </c>
      <c r="L71" s="106" t="s">
        <v>13</v>
      </c>
      <c r="M71" s="132">
        <v>640</v>
      </c>
      <c r="N71" s="124"/>
      <c r="O71" s="117"/>
      <c r="P71" s="94"/>
      <c r="Q71" s="124"/>
      <c r="R71" s="117"/>
      <c r="S71" s="97"/>
      <c r="T71" s="107"/>
    </row>
    <row r="72" spans="1:20" ht="12.75">
      <c r="A72" s="62" t="s">
        <v>63</v>
      </c>
      <c r="B72" s="13" t="s">
        <v>104</v>
      </c>
      <c r="C72" s="13" t="s">
        <v>13</v>
      </c>
      <c r="D72" s="13">
        <v>1200</v>
      </c>
      <c r="E72" s="25" t="s">
        <v>14</v>
      </c>
      <c r="F72" s="13">
        <v>6</v>
      </c>
      <c r="G72" s="13">
        <v>403.92</v>
      </c>
      <c r="H72" s="64">
        <f t="shared" si="5"/>
        <v>2423.52</v>
      </c>
      <c r="I72" s="18">
        <v>0.08</v>
      </c>
      <c r="J72" s="64">
        <f t="shared" si="6"/>
        <v>436.2336</v>
      </c>
      <c r="K72" s="65">
        <f t="shared" si="7"/>
        <v>2617.4016</v>
      </c>
      <c r="L72" s="106" t="s">
        <v>13</v>
      </c>
      <c r="M72" s="132">
        <v>352</v>
      </c>
      <c r="N72" s="124"/>
      <c r="O72" s="117"/>
      <c r="P72" s="94"/>
      <c r="Q72" s="124"/>
      <c r="R72" s="117"/>
      <c r="S72" s="97"/>
      <c r="T72" s="107"/>
    </row>
    <row r="73" spans="1:20" ht="12.75">
      <c r="A73" s="62" t="s">
        <v>65</v>
      </c>
      <c r="B73" s="13" t="s">
        <v>105</v>
      </c>
      <c r="C73" s="13" t="s">
        <v>13</v>
      </c>
      <c r="D73" s="13">
        <v>500</v>
      </c>
      <c r="E73" s="25" t="s">
        <v>14</v>
      </c>
      <c r="F73" s="13">
        <v>2</v>
      </c>
      <c r="G73" s="13">
        <v>1604.97</v>
      </c>
      <c r="H73" s="64">
        <f t="shared" si="5"/>
        <v>3209.94</v>
      </c>
      <c r="I73" s="18">
        <v>0.08</v>
      </c>
      <c r="J73" s="64">
        <f t="shared" si="6"/>
        <v>1733.3676</v>
      </c>
      <c r="K73" s="65">
        <f t="shared" si="7"/>
        <v>3466.7352</v>
      </c>
      <c r="L73" s="106" t="s">
        <v>13</v>
      </c>
      <c r="M73" s="132">
        <v>48</v>
      </c>
      <c r="N73" s="124"/>
      <c r="O73" s="117"/>
      <c r="P73" s="94"/>
      <c r="Q73" s="124"/>
      <c r="R73" s="117"/>
      <c r="S73" s="97"/>
      <c r="T73" s="107"/>
    </row>
    <row r="74" spans="1:20" ht="12.75">
      <c r="A74" s="62" t="s">
        <v>67</v>
      </c>
      <c r="B74" s="13" t="s">
        <v>106</v>
      </c>
      <c r="C74" s="13" t="s">
        <v>13</v>
      </c>
      <c r="D74" s="13">
        <v>500</v>
      </c>
      <c r="E74" s="25" t="s">
        <v>14</v>
      </c>
      <c r="F74" s="13">
        <v>2</v>
      </c>
      <c r="G74" s="13">
        <v>1604.97</v>
      </c>
      <c r="H74" s="64">
        <f t="shared" si="5"/>
        <v>3209.94</v>
      </c>
      <c r="I74" s="18">
        <v>0.08</v>
      </c>
      <c r="J74" s="64">
        <f t="shared" si="6"/>
        <v>1733.3676</v>
      </c>
      <c r="K74" s="65">
        <f t="shared" si="7"/>
        <v>3466.7352</v>
      </c>
      <c r="L74" s="106" t="s">
        <v>13</v>
      </c>
      <c r="M74" s="132">
        <v>384</v>
      </c>
      <c r="N74" s="124"/>
      <c r="O74" s="117"/>
      <c r="P74" s="94"/>
      <c r="Q74" s="124"/>
      <c r="R74" s="117"/>
      <c r="S74" s="97"/>
      <c r="T74" s="107"/>
    </row>
    <row r="75" spans="1:20" ht="12.75">
      <c r="A75" s="62" t="s">
        <v>69</v>
      </c>
      <c r="B75" s="13" t="s">
        <v>107</v>
      </c>
      <c r="C75" s="13" t="s">
        <v>13</v>
      </c>
      <c r="D75" s="13">
        <v>500</v>
      </c>
      <c r="E75" s="25" t="s">
        <v>14</v>
      </c>
      <c r="F75" s="13">
        <v>2</v>
      </c>
      <c r="G75" s="13">
        <v>1604.97</v>
      </c>
      <c r="H75" s="64">
        <f t="shared" si="5"/>
        <v>3209.94</v>
      </c>
      <c r="I75" s="18">
        <v>0.08</v>
      </c>
      <c r="J75" s="64">
        <f t="shared" si="6"/>
        <v>1733.3676</v>
      </c>
      <c r="K75" s="65">
        <f t="shared" si="7"/>
        <v>3466.7352</v>
      </c>
      <c r="L75" s="106" t="s">
        <v>13</v>
      </c>
      <c r="M75" s="132">
        <v>96</v>
      </c>
      <c r="N75" s="124"/>
      <c r="O75" s="117"/>
      <c r="P75" s="94"/>
      <c r="Q75" s="124"/>
      <c r="R75" s="117"/>
      <c r="S75" s="97"/>
      <c r="T75" s="107"/>
    </row>
    <row r="76" spans="1:20" ht="12.75">
      <c r="A76" s="135" t="s">
        <v>71</v>
      </c>
      <c r="B76" s="145" t="s">
        <v>108</v>
      </c>
      <c r="C76" s="13" t="s">
        <v>13</v>
      </c>
      <c r="D76" s="136">
        <v>40000</v>
      </c>
      <c r="E76" s="25" t="s">
        <v>14</v>
      </c>
      <c r="F76" s="13">
        <v>2</v>
      </c>
      <c r="G76" s="13">
        <v>394.74</v>
      </c>
      <c r="H76" s="64">
        <f t="shared" si="5"/>
        <v>789.48</v>
      </c>
      <c r="I76" s="18">
        <v>0.08</v>
      </c>
      <c r="J76" s="64">
        <f t="shared" si="6"/>
        <v>426.3192</v>
      </c>
      <c r="K76" s="65">
        <f t="shared" si="7"/>
        <v>852.6384</v>
      </c>
      <c r="L76" s="106" t="s">
        <v>13</v>
      </c>
      <c r="M76" s="132">
        <v>5120</v>
      </c>
      <c r="N76" s="117"/>
      <c r="O76" s="117"/>
      <c r="P76" s="94"/>
      <c r="Q76" s="124"/>
      <c r="R76" s="117"/>
      <c r="S76" s="117"/>
      <c r="T76" s="117"/>
    </row>
    <row r="77" spans="1:20" ht="13.5" thickBot="1">
      <c r="A77" s="68" t="s">
        <v>73</v>
      </c>
      <c r="B77" s="13" t="s">
        <v>109</v>
      </c>
      <c r="C77" s="13" t="s">
        <v>13</v>
      </c>
      <c r="D77" s="13">
        <v>2400</v>
      </c>
      <c r="E77" s="25" t="s">
        <v>14</v>
      </c>
      <c r="F77" s="13">
        <v>19</v>
      </c>
      <c r="G77" s="13">
        <v>636.61</v>
      </c>
      <c r="H77" s="64">
        <f t="shared" si="5"/>
        <v>12095.59</v>
      </c>
      <c r="I77" s="18">
        <v>0.08</v>
      </c>
      <c r="J77" s="64">
        <f t="shared" si="6"/>
        <v>687.5388</v>
      </c>
      <c r="K77" s="65">
        <f t="shared" si="7"/>
        <v>13063.237200000001</v>
      </c>
      <c r="L77" s="128" t="s">
        <v>13</v>
      </c>
      <c r="M77" s="134">
        <v>48</v>
      </c>
      <c r="N77" s="129"/>
      <c r="O77" s="129"/>
      <c r="P77" s="112"/>
      <c r="Q77" s="130"/>
      <c r="R77" s="129"/>
      <c r="S77" s="115"/>
      <c r="T77" s="116"/>
    </row>
    <row r="78" spans="1:18" ht="13.5" thickBo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8"/>
      <c r="N78" s="49"/>
      <c r="O78" s="143"/>
      <c r="P78" s="49"/>
      <c r="Q78" s="49"/>
      <c r="R78" s="143"/>
    </row>
    <row r="79" spans="1:18" ht="13.5" thickBo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8"/>
      <c r="N79" s="51"/>
      <c r="O79" s="44"/>
      <c r="P79" s="51"/>
      <c r="Q79" s="51"/>
      <c r="R79" s="44"/>
    </row>
    <row r="80" spans="1:20" ht="16.5" thickBot="1">
      <c r="A80" s="151" t="s">
        <v>114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3"/>
    </row>
    <row r="81" spans="1:20" ht="13.5" thickBot="1">
      <c r="A81" s="147" t="s">
        <v>11</v>
      </c>
      <c r="B81" s="148" t="s">
        <v>122</v>
      </c>
      <c r="C81" s="146"/>
      <c r="D81" s="69"/>
      <c r="E81" s="69"/>
      <c r="F81" s="69"/>
      <c r="G81" s="69"/>
      <c r="H81" s="69"/>
      <c r="I81" s="69"/>
      <c r="J81" s="69"/>
      <c r="K81" s="70"/>
      <c r="L81" s="154" t="s">
        <v>110</v>
      </c>
      <c r="M81" s="155"/>
      <c r="N81" s="118"/>
      <c r="O81" s="118"/>
      <c r="P81" s="118"/>
      <c r="Q81" s="149"/>
      <c r="R81" s="149"/>
      <c r="S81" s="149"/>
      <c r="T81" s="150"/>
    </row>
    <row r="82" spans="1:18" ht="13.5" thickBo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47"/>
      <c r="O82" s="143"/>
      <c r="P82" s="71"/>
      <c r="Q82" s="71"/>
      <c r="R82" s="143"/>
    </row>
    <row r="83" spans="1:18" ht="15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81"/>
      <c r="M83" s="80"/>
      <c r="N83" s="81"/>
      <c r="O83" s="81"/>
      <c r="P83" s="81"/>
      <c r="Q83" s="81"/>
      <c r="R83" s="81"/>
    </row>
    <row r="84" spans="12:18" ht="15.75">
      <c r="L84" s="82"/>
      <c r="M84" s="82"/>
      <c r="N84" s="82"/>
      <c r="O84" s="82"/>
      <c r="P84" s="82"/>
      <c r="Q84" s="82"/>
      <c r="R84" s="82"/>
    </row>
  </sheetData>
  <sheetProtection selectLockedCells="1" selectUnlockedCells="1"/>
  <mergeCells count="10">
    <mergeCell ref="A80:T80"/>
    <mergeCell ref="L81:M81"/>
    <mergeCell ref="A2:T2"/>
    <mergeCell ref="A37:T37"/>
    <mergeCell ref="A41:T41"/>
    <mergeCell ref="A45:T45"/>
    <mergeCell ref="B38:G38"/>
    <mergeCell ref="I38:J38"/>
    <mergeCell ref="B42:C42"/>
    <mergeCell ref="A44:K44"/>
  </mergeCells>
  <printOptions horizontalCentered="1"/>
  <pageMargins left="0.3937007874015748" right="0.3937007874015748" top="0.984251968503937" bottom="0.5905511811023623" header="0.7874015748031497" footer="0.7874015748031497"/>
  <pageSetup firstPageNumber="1" useFirstPageNumber="1" horizontalDpi="300" verticalDpi="300" orientation="portrait" paperSize="9" scale="55" r:id="rId1"/>
  <headerFooter alignWithMargins="0">
    <oddHeader>&amp;RArkusz asortymentowo-cenowy-Załącznik nr 5</oddHeader>
    <oddFooter>&amp;CZP-PN/52/16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B4" sqref="B4"/>
    </sheetView>
  </sheetViews>
  <sheetFormatPr defaultColWidth="11.57421875" defaultRowHeight="12.75"/>
  <sheetData>
    <row r="2" spans="1:2" ht="12.75">
      <c r="A2">
        <v>123</v>
      </c>
      <c r="B2">
        <f>A2:A7*1.2-A2:A7</f>
        <v>24.599999999999994</v>
      </c>
    </row>
    <row r="3" spans="1:2" ht="12.75">
      <c r="A3">
        <v>234</v>
      </c>
      <c r="B3">
        <f>A3*1.2-A3</f>
        <v>46.80000000000001</v>
      </c>
    </row>
    <row r="4" ht="12.75">
      <c r="A4">
        <v>3456</v>
      </c>
    </row>
    <row r="5" ht="12.75">
      <c r="A5">
        <v>1000</v>
      </c>
    </row>
    <row r="6" ht="12.75">
      <c r="A6">
        <v>23456</v>
      </c>
    </row>
    <row r="7" ht="12.75">
      <c r="A7">
        <f>SUM(A2:A6)</f>
        <v>28269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SPSZOZ</cp:lastModifiedBy>
  <cp:lastPrinted>2016-06-20T06:57:54Z</cp:lastPrinted>
  <dcterms:modified xsi:type="dcterms:W3CDTF">2016-06-20T10:43:03Z</dcterms:modified>
  <cp:category/>
  <cp:version/>
  <cp:contentType/>
  <cp:contentStatus/>
</cp:coreProperties>
</file>