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<sst xmlns="http://schemas.openxmlformats.org/spreadsheetml/2006/main" count="159" uniqueCount="80">
  <si>
    <t>l.p.</t>
  </si>
  <si>
    <t>data urodzenia</t>
  </si>
  <si>
    <t>przewidywany rok osiągnięcia wieku emerytalnego</t>
  </si>
  <si>
    <t>stanowisko</t>
  </si>
  <si>
    <t>dział</t>
  </si>
  <si>
    <t>wymiar urlopu</t>
  </si>
  <si>
    <t>st. niepełnosprawności</t>
  </si>
  <si>
    <t>niepełnosprawność do kiedy</t>
  </si>
  <si>
    <t>dodatkowy wymiar urlopu z tytułu niepełnosprawności</t>
  </si>
  <si>
    <t>nagroda jubileuszowa</t>
  </si>
  <si>
    <t>10.11.1956</t>
  </si>
  <si>
    <t>2018</t>
  </si>
  <si>
    <t>Szef kuchnii</t>
  </si>
  <si>
    <t xml:space="preserve">Kuchnia </t>
  </si>
  <si>
    <t>x</t>
  </si>
  <si>
    <t>05.09.1973</t>
  </si>
  <si>
    <t>2040</t>
  </si>
  <si>
    <t>Pomoc kuchenna</t>
  </si>
  <si>
    <t>umiarkowany</t>
  </si>
  <si>
    <t>18.11.1973</t>
  </si>
  <si>
    <t>31.08.1962</t>
  </si>
  <si>
    <t>2025</t>
  </si>
  <si>
    <t>16.12.2014 - 100%</t>
  </si>
  <si>
    <t>07.11.1961</t>
  </si>
  <si>
    <t>2028</t>
  </si>
  <si>
    <t>08.11.2015 - 200%</t>
  </si>
  <si>
    <t>15.01.1961</t>
  </si>
  <si>
    <t>2023</t>
  </si>
  <si>
    <t>31.03.2016</t>
  </si>
  <si>
    <t>od 01.04.2014</t>
  </si>
  <si>
    <t>04.12.2014 - 150%</t>
  </si>
  <si>
    <t>21.12.1965</t>
  </si>
  <si>
    <t>2030</t>
  </si>
  <si>
    <t>Magazynier</t>
  </si>
  <si>
    <t>27.02.1975</t>
  </si>
  <si>
    <t>2042</t>
  </si>
  <si>
    <t>02.09.1960</t>
  </si>
  <si>
    <t>24.01.2016 - 200%</t>
  </si>
  <si>
    <t>03.07.1961</t>
  </si>
  <si>
    <t>2024</t>
  </si>
  <si>
    <t>05.11.1954</t>
  </si>
  <si>
    <t>2015</t>
  </si>
  <si>
    <t>16.02.2014 - 100%</t>
  </si>
  <si>
    <t>rodzaj umowy</t>
  </si>
  <si>
    <t>umowa o pracę</t>
  </si>
  <si>
    <t>długotrwałe nieobecności</t>
  </si>
  <si>
    <t>badania lekarskie</t>
  </si>
  <si>
    <t>15.05.2015</t>
  </si>
  <si>
    <t>30.05.2014</t>
  </si>
  <si>
    <t>28.02.2014</t>
  </si>
  <si>
    <t>27.06.2014</t>
  </si>
  <si>
    <t>19.03.2014</t>
  </si>
  <si>
    <t>15.02.2014</t>
  </si>
  <si>
    <t>16.04.2014</t>
  </si>
  <si>
    <t>11.03.2015</t>
  </si>
  <si>
    <t>01.10.2014</t>
  </si>
  <si>
    <t>31.12.2015</t>
  </si>
  <si>
    <t>30.11.2014</t>
  </si>
  <si>
    <t>28,00 + 10,00</t>
  </si>
  <si>
    <t>TAK</t>
  </si>
  <si>
    <t>22.01.2017 - 300%</t>
  </si>
  <si>
    <t>stan urlopu zaległego na dzień 10.01.2014</t>
  </si>
  <si>
    <t>stan urlopu na dzień 10.01.2014</t>
  </si>
  <si>
    <t>umowa do kiedy</t>
  </si>
  <si>
    <t>03.06.2016</t>
  </si>
  <si>
    <t>31.08.2014</t>
  </si>
  <si>
    <t>30.06.2014</t>
  </si>
  <si>
    <t>31.03.2014</t>
  </si>
  <si>
    <t>umowa wymiar zatrudnienia w %</t>
  </si>
  <si>
    <t>stawka zaszeregowania zł</t>
  </si>
  <si>
    <t>dodatek funkcyjny %</t>
  </si>
  <si>
    <t>kwota dodatku funkcyjnego</t>
  </si>
  <si>
    <t>umowa - wysługa %</t>
  </si>
  <si>
    <t>dodatek stażowy kwota</t>
  </si>
  <si>
    <t>dod wyrów.- do minim.wynagrodzenia</t>
  </si>
  <si>
    <t xml:space="preserve">miesieczne wynagrodzenie brutto </t>
  </si>
  <si>
    <t xml:space="preserve"> ZUS pracodawcy 19,91%-bez FP 17,46</t>
  </si>
  <si>
    <t>Razem wynagrodzenie + ZUS pracodawcy</t>
  </si>
  <si>
    <t>nie określony</t>
  </si>
  <si>
    <t>nieokreślony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</si>
</sst>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10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4" fontId="5" fillId="33" borderId="12" xfId="55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4" fontId="6" fillId="0" borderId="15" xfId="52" applyNumberFormat="1" applyFont="1" applyBorder="1" applyAlignment="1">
      <alignment vertical="top"/>
      <protection/>
    </xf>
    <xf numFmtId="4" fontId="6" fillId="0" borderId="16" xfId="52" applyNumberFormat="1" applyFont="1" applyBorder="1" applyAlignment="1">
      <alignment vertical="top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55" applyNumberFormat="1" applyFont="1" applyBorder="1" applyAlignment="1">
      <alignment horizontal="right" wrapText="1"/>
    </xf>
    <xf numFmtId="9" fontId="5" fillId="0" borderId="10" xfId="55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4" fontId="6" fillId="0" borderId="15" xfId="52" applyNumberFormat="1" applyFont="1" applyBorder="1" applyAlignment="1">
      <alignment horizontal="right" vertical="top"/>
      <protection/>
    </xf>
    <xf numFmtId="0" fontId="5" fillId="0" borderId="17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right"/>
    </xf>
    <xf numFmtId="9" fontId="4" fillId="0" borderId="12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Layout" zoomScaleNormal="70" zoomScaleSheetLayoutView="85" workbookViewId="0" topLeftCell="A1">
      <selection activeCell="G21" sqref="G21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3" width="27.625" style="0" customWidth="1"/>
    <col min="4" max="4" width="11.75390625" style="0" customWidth="1"/>
    <col min="5" max="5" width="18.75390625" style="0" customWidth="1"/>
    <col min="6" max="6" width="20.125" style="0" customWidth="1"/>
    <col min="7" max="7" width="10.00390625" style="0" customWidth="1"/>
    <col min="8" max="8" width="14.125" style="0" customWidth="1"/>
    <col min="9" max="9" width="13.125" style="0" customWidth="1"/>
    <col min="10" max="10" width="16.625" style="0" customWidth="1"/>
    <col min="11" max="11" width="9.625" style="0" customWidth="1"/>
    <col min="12" max="12" width="13.875" style="0" customWidth="1"/>
    <col min="13" max="13" width="11.25390625" style="0" customWidth="1"/>
    <col min="14" max="14" width="19.375" style="0" bestFit="1" customWidth="1"/>
    <col min="15" max="15" width="13.875" style="0" customWidth="1"/>
    <col min="16" max="16" width="13.25390625" style="1" customWidth="1"/>
    <col min="17" max="26" width="10.25390625" style="0" customWidth="1"/>
  </cols>
  <sheetData>
    <row r="1" spans="1:26" s="1" customFormat="1" ht="85.5">
      <c r="A1" s="2" t="s">
        <v>0</v>
      </c>
      <c r="B1" s="3" t="s">
        <v>43</v>
      </c>
      <c r="C1" s="3" t="s">
        <v>63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46</v>
      </c>
      <c r="I1" s="4" t="s">
        <v>62</v>
      </c>
      <c r="J1" s="3" t="s">
        <v>61</v>
      </c>
      <c r="K1" s="3" t="s">
        <v>5</v>
      </c>
      <c r="L1" s="2" t="s">
        <v>6</v>
      </c>
      <c r="M1" s="2" t="s">
        <v>7</v>
      </c>
      <c r="N1" s="2" t="s">
        <v>8</v>
      </c>
      <c r="O1" s="2" t="s">
        <v>45</v>
      </c>
      <c r="P1" s="2" t="s">
        <v>9</v>
      </c>
      <c r="Q1" s="5" t="s">
        <v>68</v>
      </c>
      <c r="R1" s="6" t="s">
        <v>69</v>
      </c>
      <c r="S1" s="5" t="s">
        <v>70</v>
      </c>
      <c r="T1" s="7" t="s">
        <v>71</v>
      </c>
      <c r="U1" s="5" t="s">
        <v>72</v>
      </c>
      <c r="V1" s="6" t="s">
        <v>73</v>
      </c>
      <c r="W1" s="8" t="s">
        <v>74</v>
      </c>
      <c r="X1" s="9" t="s">
        <v>75</v>
      </c>
      <c r="Y1" s="10" t="s">
        <v>76</v>
      </c>
      <c r="Z1" s="11" t="s">
        <v>77</v>
      </c>
    </row>
    <row r="2" spans="1:26" ht="28.5">
      <c r="A2" s="12">
        <v>1</v>
      </c>
      <c r="B2" s="13" t="s">
        <v>44</v>
      </c>
      <c r="C2" s="13" t="s">
        <v>79</v>
      </c>
      <c r="D2" s="14" t="s">
        <v>10</v>
      </c>
      <c r="E2" s="15" t="s">
        <v>11</v>
      </c>
      <c r="F2" s="13" t="s">
        <v>12</v>
      </c>
      <c r="G2" s="13" t="s">
        <v>13</v>
      </c>
      <c r="H2" s="13" t="s">
        <v>47</v>
      </c>
      <c r="I2" s="16">
        <v>55</v>
      </c>
      <c r="J2" s="16">
        <v>29</v>
      </c>
      <c r="K2" s="17">
        <v>26</v>
      </c>
      <c r="L2" s="18" t="s">
        <v>14</v>
      </c>
      <c r="M2" s="18" t="s">
        <v>14</v>
      </c>
      <c r="N2" s="18" t="s">
        <v>14</v>
      </c>
      <c r="O2" s="19" t="s">
        <v>14</v>
      </c>
      <c r="P2" s="19" t="s">
        <v>60</v>
      </c>
      <c r="Q2" s="20">
        <v>1</v>
      </c>
      <c r="R2" s="21">
        <v>1602</v>
      </c>
      <c r="S2" s="22">
        <v>0.15</v>
      </c>
      <c r="T2" s="21">
        <v>240</v>
      </c>
      <c r="U2" s="23">
        <v>0.2</v>
      </c>
      <c r="V2" s="21">
        <f>R2*U2</f>
        <v>320.40000000000003</v>
      </c>
      <c r="W2" s="21">
        <v>0</v>
      </c>
      <c r="X2" s="24">
        <f>W2+V2+T2+R2</f>
        <v>2162.4</v>
      </c>
      <c r="Y2" s="25">
        <f>X2*17.46%</f>
        <v>377.55504</v>
      </c>
      <c r="Z2" s="24">
        <f>SUM(X2:Y2)</f>
        <v>2539.9550400000003</v>
      </c>
    </row>
    <row r="3" spans="1:26" ht="14.25">
      <c r="A3" s="12">
        <v>2</v>
      </c>
      <c r="B3" s="13" t="s">
        <v>44</v>
      </c>
      <c r="C3" s="13" t="s">
        <v>79</v>
      </c>
      <c r="D3" s="14" t="s">
        <v>31</v>
      </c>
      <c r="E3" s="15" t="s">
        <v>32</v>
      </c>
      <c r="F3" s="13" t="s">
        <v>33</v>
      </c>
      <c r="G3" s="13" t="s">
        <v>13</v>
      </c>
      <c r="H3" s="13" t="s">
        <v>53</v>
      </c>
      <c r="I3" s="16">
        <v>27</v>
      </c>
      <c r="J3" s="16">
        <v>1</v>
      </c>
      <c r="K3" s="16">
        <v>26</v>
      </c>
      <c r="L3" s="28" t="s">
        <v>14</v>
      </c>
      <c r="M3" s="29" t="s">
        <v>14</v>
      </c>
      <c r="N3" s="18" t="s">
        <v>14</v>
      </c>
      <c r="O3" s="19" t="s">
        <v>14</v>
      </c>
      <c r="P3" s="19" t="s">
        <v>14</v>
      </c>
      <c r="Q3" s="20">
        <v>1</v>
      </c>
      <c r="R3" s="21">
        <v>1347</v>
      </c>
      <c r="S3" s="21"/>
      <c r="T3" s="21">
        <f>R3*S3</f>
        <v>0</v>
      </c>
      <c r="U3" s="23">
        <v>0.2</v>
      </c>
      <c r="V3" s="21">
        <f>R3*U3</f>
        <v>269.40000000000003</v>
      </c>
      <c r="W3" s="21">
        <v>0</v>
      </c>
      <c r="X3" s="24">
        <f>W3+V3+T3+R3</f>
        <v>1616.4</v>
      </c>
      <c r="Y3" s="25">
        <f>X3*19.91%</f>
        <v>321.82524</v>
      </c>
      <c r="Z3" s="24">
        <f>SUM(X3:Y3)</f>
        <v>1938.2252400000002</v>
      </c>
    </row>
    <row r="4" spans="1:26" ht="14.25">
      <c r="A4" s="12">
        <v>3</v>
      </c>
      <c r="B4" s="13" t="s">
        <v>44</v>
      </c>
      <c r="C4" s="13" t="s">
        <v>79</v>
      </c>
      <c r="D4" s="14" t="s">
        <v>15</v>
      </c>
      <c r="E4" s="15" t="s">
        <v>16</v>
      </c>
      <c r="F4" s="13" t="s">
        <v>17</v>
      </c>
      <c r="G4" s="13" t="s">
        <v>13</v>
      </c>
      <c r="H4" s="13" t="s">
        <v>48</v>
      </c>
      <c r="I4" s="30" t="s">
        <v>58</v>
      </c>
      <c r="J4" s="16">
        <v>2</v>
      </c>
      <c r="K4" s="16">
        <v>26</v>
      </c>
      <c r="L4" s="28" t="s">
        <v>18</v>
      </c>
      <c r="M4" s="29" t="s">
        <v>57</v>
      </c>
      <c r="N4" s="18" t="s">
        <v>59</v>
      </c>
      <c r="O4" s="19" t="s">
        <v>14</v>
      </c>
      <c r="P4" s="19" t="s">
        <v>14</v>
      </c>
      <c r="Q4" s="20">
        <v>1</v>
      </c>
      <c r="R4" s="21">
        <v>1126</v>
      </c>
      <c r="S4" s="21">
        <v>0</v>
      </c>
      <c r="T4" s="21">
        <f aca="true" t="shared" si="0" ref="T4:T12">R4*S4</f>
        <v>0</v>
      </c>
      <c r="U4" s="23">
        <v>0.14</v>
      </c>
      <c r="V4" s="21">
        <f aca="true" t="shared" si="1" ref="V4:V12">R4*U4</f>
        <v>157.64000000000001</v>
      </c>
      <c r="W4" s="21">
        <f>1680-(R4+T4+V4)</f>
        <v>396.3599999999999</v>
      </c>
      <c r="X4" s="24">
        <f aca="true" t="shared" si="2" ref="X4:X12">W4+V4+T4+R4</f>
        <v>1680</v>
      </c>
      <c r="Y4" s="25">
        <f aca="true" t="shared" si="3" ref="Y4:Y11">X4*19.91%</f>
        <v>334.488</v>
      </c>
      <c r="Z4" s="24">
        <f aca="true" t="shared" si="4" ref="Z4:Z12">SUM(X4:Y4)</f>
        <v>2014.488</v>
      </c>
    </row>
    <row r="5" spans="1:26" ht="14.25">
      <c r="A5" s="12">
        <v>4</v>
      </c>
      <c r="B5" s="13" t="s">
        <v>44</v>
      </c>
      <c r="C5" s="13" t="s">
        <v>65</v>
      </c>
      <c r="D5" s="14" t="s">
        <v>19</v>
      </c>
      <c r="E5" s="15" t="s">
        <v>16</v>
      </c>
      <c r="F5" s="13" t="s">
        <v>17</v>
      </c>
      <c r="G5" s="13" t="s">
        <v>13</v>
      </c>
      <c r="H5" s="13" t="s">
        <v>49</v>
      </c>
      <c r="I5" s="16">
        <v>28</v>
      </c>
      <c r="J5" s="16">
        <v>10</v>
      </c>
      <c r="K5" s="16">
        <v>18</v>
      </c>
      <c r="L5" s="28" t="s">
        <v>14</v>
      </c>
      <c r="M5" s="29" t="s">
        <v>14</v>
      </c>
      <c r="N5" s="18" t="s">
        <v>14</v>
      </c>
      <c r="O5" s="19" t="s">
        <v>14</v>
      </c>
      <c r="P5" s="19" t="s">
        <v>14</v>
      </c>
      <c r="Q5" s="20">
        <v>1</v>
      </c>
      <c r="R5" s="21">
        <v>1126</v>
      </c>
      <c r="S5" s="21">
        <v>0</v>
      </c>
      <c r="T5" s="21">
        <f t="shared" si="0"/>
        <v>0</v>
      </c>
      <c r="U5" s="23">
        <v>0.11</v>
      </c>
      <c r="V5" s="21">
        <f t="shared" si="1"/>
        <v>123.86</v>
      </c>
      <c r="W5" s="21">
        <f aca="true" t="shared" si="5" ref="W5:W12">1680-(R5+T5+V5)</f>
        <v>430.1400000000001</v>
      </c>
      <c r="X5" s="24">
        <f t="shared" si="2"/>
        <v>1680</v>
      </c>
      <c r="Y5" s="25">
        <f t="shared" si="3"/>
        <v>334.488</v>
      </c>
      <c r="Z5" s="24">
        <f t="shared" si="4"/>
        <v>2014.488</v>
      </c>
    </row>
    <row r="6" spans="1:26" ht="28.5">
      <c r="A6" s="12">
        <v>5</v>
      </c>
      <c r="B6" s="13" t="s">
        <v>44</v>
      </c>
      <c r="C6" s="13" t="s">
        <v>64</v>
      </c>
      <c r="D6" s="14" t="s">
        <v>20</v>
      </c>
      <c r="E6" s="15" t="s">
        <v>21</v>
      </c>
      <c r="F6" s="13" t="s">
        <v>17</v>
      </c>
      <c r="G6" s="13" t="s">
        <v>13</v>
      </c>
      <c r="H6" s="13" t="s">
        <v>50</v>
      </c>
      <c r="I6" s="16">
        <v>36</v>
      </c>
      <c r="J6" s="16">
        <v>10</v>
      </c>
      <c r="K6" s="16">
        <v>26</v>
      </c>
      <c r="L6" s="28" t="s">
        <v>14</v>
      </c>
      <c r="M6" s="29" t="s">
        <v>14</v>
      </c>
      <c r="N6" s="18" t="s">
        <v>14</v>
      </c>
      <c r="O6" s="19" t="s">
        <v>14</v>
      </c>
      <c r="P6" s="19" t="s">
        <v>22</v>
      </c>
      <c r="Q6" s="20">
        <v>1</v>
      </c>
      <c r="R6" s="21">
        <v>1126</v>
      </c>
      <c r="S6" s="21">
        <v>0</v>
      </c>
      <c r="T6" s="21">
        <f t="shared" si="0"/>
        <v>0</v>
      </c>
      <c r="U6" s="23">
        <v>0.2</v>
      </c>
      <c r="V6" s="21">
        <f t="shared" si="1"/>
        <v>225.20000000000002</v>
      </c>
      <c r="W6" s="21">
        <f t="shared" si="5"/>
        <v>328.79999999999995</v>
      </c>
      <c r="X6" s="24">
        <f t="shared" si="2"/>
        <v>1680</v>
      </c>
      <c r="Y6" s="25">
        <f t="shared" si="3"/>
        <v>334.488</v>
      </c>
      <c r="Z6" s="24">
        <f t="shared" si="4"/>
        <v>2014.488</v>
      </c>
    </row>
    <row r="7" spans="1:26" ht="28.5">
      <c r="A7" s="12">
        <v>6</v>
      </c>
      <c r="B7" s="13" t="s">
        <v>44</v>
      </c>
      <c r="C7" s="13" t="s">
        <v>79</v>
      </c>
      <c r="D7" s="14" t="s">
        <v>23</v>
      </c>
      <c r="E7" s="15" t="s">
        <v>24</v>
      </c>
      <c r="F7" s="13" t="s">
        <v>17</v>
      </c>
      <c r="G7" s="13" t="s">
        <v>13</v>
      </c>
      <c r="H7" s="13" t="s">
        <v>51</v>
      </c>
      <c r="I7" s="16">
        <v>42</v>
      </c>
      <c r="J7" s="16">
        <v>16</v>
      </c>
      <c r="K7" s="16">
        <v>26</v>
      </c>
      <c r="L7" s="28" t="s">
        <v>14</v>
      </c>
      <c r="M7" s="29" t="s">
        <v>14</v>
      </c>
      <c r="N7" s="18" t="s">
        <v>14</v>
      </c>
      <c r="O7" s="19" t="s">
        <v>14</v>
      </c>
      <c r="P7" s="19" t="s">
        <v>25</v>
      </c>
      <c r="Q7" s="20">
        <v>1</v>
      </c>
      <c r="R7" s="21">
        <v>1126</v>
      </c>
      <c r="S7" s="21">
        <v>0</v>
      </c>
      <c r="T7" s="21">
        <f t="shared" si="0"/>
        <v>0</v>
      </c>
      <c r="U7" s="23">
        <v>0.2</v>
      </c>
      <c r="V7" s="21">
        <f t="shared" si="1"/>
        <v>225.20000000000002</v>
      </c>
      <c r="W7" s="21">
        <f t="shared" si="5"/>
        <v>328.79999999999995</v>
      </c>
      <c r="X7" s="24">
        <f t="shared" si="2"/>
        <v>1680</v>
      </c>
      <c r="Y7" s="25">
        <f t="shared" si="3"/>
        <v>334.488</v>
      </c>
      <c r="Z7" s="24">
        <f t="shared" si="4"/>
        <v>2014.488</v>
      </c>
    </row>
    <row r="8" spans="1:26" ht="14.25" customHeight="1">
      <c r="A8" s="12">
        <v>7</v>
      </c>
      <c r="B8" s="13" t="s">
        <v>44</v>
      </c>
      <c r="C8" s="13" t="s">
        <v>78</v>
      </c>
      <c r="D8" s="14" t="s">
        <v>26</v>
      </c>
      <c r="E8" s="15" t="s">
        <v>27</v>
      </c>
      <c r="F8" s="13" t="s">
        <v>17</v>
      </c>
      <c r="G8" s="13" t="s">
        <v>13</v>
      </c>
      <c r="H8" s="13" t="s">
        <v>52</v>
      </c>
      <c r="I8" s="16">
        <v>24</v>
      </c>
      <c r="J8" s="16">
        <v>0</v>
      </c>
      <c r="K8" s="16">
        <v>26</v>
      </c>
      <c r="L8" s="28" t="s">
        <v>18</v>
      </c>
      <c r="M8" s="29" t="s">
        <v>28</v>
      </c>
      <c r="N8" s="18" t="s">
        <v>29</v>
      </c>
      <c r="O8" s="19" t="s">
        <v>14</v>
      </c>
      <c r="P8" s="19" t="s">
        <v>30</v>
      </c>
      <c r="Q8" s="20">
        <v>1</v>
      </c>
      <c r="R8" s="21">
        <v>1126</v>
      </c>
      <c r="S8" s="21">
        <v>0</v>
      </c>
      <c r="T8" s="21">
        <f t="shared" si="0"/>
        <v>0</v>
      </c>
      <c r="U8" s="23">
        <v>0.2</v>
      </c>
      <c r="V8" s="21">
        <f t="shared" si="1"/>
        <v>225.20000000000002</v>
      </c>
      <c r="W8" s="21">
        <f t="shared" si="5"/>
        <v>328.79999999999995</v>
      </c>
      <c r="X8" s="24">
        <f t="shared" si="2"/>
        <v>1680</v>
      </c>
      <c r="Y8" s="25">
        <f t="shared" si="3"/>
        <v>334.488</v>
      </c>
      <c r="Z8" s="24">
        <f t="shared" si="4"/>
        <v>2014.488</v>
      </c>
    </row>
    <row r="9" spans="1:26" ht="14.25">
      <c r="A9" s="12">
        <v>8</v>
      </c>
      <c r="B9" s="13" t="s">
        <v>44</v>
      </c>
      <c r="C9" s="13" t="s">
        <v>66</v>
      </c>
      <c r="D9" s="14" t="s">
        <v>34</v>
      </c>
      <c r="E9" s="15" t="s">
        <v>35</v>
      </c>
      <c r="F9" s="13" t="s">
        <v>17</v>
      </c>
      <c r="G9" s="13" t="s">
        <v>13</v>
      </c>
      <c r="H9" s="13" t="s">
        <v>54</v>
      </c>
      <c r="I9" s="16">
        <v>17</v>
      </c>
      <c r="J9" s="16">
        <v>4</v>
      </c>
      <c r="K9" s="16">
        <v>13</v>
      </c>
      <c r="L9" s="28" t="s">
        <v>14</v>
      </c>
      <c r="M9" s="29" t="s">
        <v>14</v>
      </c>
      <c r="N9" s="18" t="s">
        <v>14</v>
      </c>
      <c r="O9" s="19" t="s">
        <v>14</v>
      </c>
      <c r="P9" s="19" t="s">
        <v>14</v>
      </c>
      <c r="Q9" s="20">
        <v>1</v>
      </c>
      <c r="R9" s="21">
        <v>1126</v>
      </c>
      <c r="S9" s="21">
        <v>0</v>
      </c>
      <c r="T9" s="21">
        <f t="shared" si="0"/>
        <v>0</v>
      </c>
      <c r="U9" s="23">
        <v>0.08</v>
      </c>
      <c r="V9" s="21">
        <f t="shared" si="1"/>
        <v>90.08</v>
      </c>
      <c r="W9" s="21">
        <f t="shared" si="5"/>
        <v>463.9200000000001</v>
      </c>
      <c r="X9" s="24">
        <f t="shared" si="2"/>
        <v>1680</v>
      </c>
      <c r="Y9" s="25">
        <f t="shared" si="3"/>
        <v>334.488</v>
      </c>
      <c r="Z9" s="24">
        <f t="shared" si="4"/>
        <v>2014.488</v>
      </c>
    </row>
    <row r="10" spans="1:26" ht="14.25">
      <c r="A10" s="12">
        <v>9</v>
      </c>
      <c r="B10" s="13" t="s">
        <v>44</v>
      </c>
      <c r="C10" s="13" t="s">
        <v>67</v>
      </c>
      <c r="D10" s="14" t="s">
        <v>36</v>
      </c>
      <c r="E10" s="15" t="s">
        <v>27</v>
      </c>
      <c r="F10" s="13" t="s">
        <v>17</v>
      </c>
      <c r="G10" s="13" t="s">
        <v>13</v>
      </c>
      <c r="H10" s="13" t="s">
        <v>49</v>
      </c>
      <c r="I10" s="16">
        <v>20</v>
      </c>
      <c r="J10" s="16">
        <v>13</v>
      </c>
      <c r="K10" s="16">
        <v>7</v>
      </c>
      <c r="L10" s="28" t="s">
        <v>14</v>
      </c>
      <c r="M10" s="29" t="s">
        <v>14</v>
      </c>
      <c r="N10" s="18" t="s">
        <v>14</v>
      </c>
      <c r="O10" s="19" t="s">
        <v>14</v>
      </c>
      <c r="P10" s="31" t="s">
        <v>14</v>
      </c>
      <c r="Q10" s="20">
        <v>1</v>
      </c>
      <c r="R10" s="21">
        <v>1126</v>
      </c>
      <c r="S10" s="21">
        <v>0</v>
      </c>
      <c r="T10" s="21">
        <f t="shared" si="0"/>
        <v>0</v>
      </c>
      <c r="U10" s="23">
        <v>0.2</v>
      </c>
      <c r="V10" s="21">
        <f t="shared" si="1"/>
        <v>225.20000000000002</v>
      </c>
      <c r="W10" s="21">
        <f t="shared" si="5"/>
        <v>328.79999999999995</v>
      </c>
      <c r="X10" s="24">
        <f t="shared" si="2"/>
        <v>1680</v>
      </c>
      <c r="Y10" s="25">
        <f t="shared" si="3"/>
        <v>334.488</v>
      </c>
      <c r="Z10" s="24">
        <f t="shared" si="4"/>
        <v>2014.488</v>
      </c>
    </row>
    <row r="11" spans="1:26" ht="28.5">
      <c r="A11" s="12">
        <v>10</v>
      </c>
      <c r="B11" s="13" t="s">
        <v>44</v>
      </c>
      <c r="C11" s="13" t="s">
        <v>78</v>
      </c>
      <c r="D11" s="14" t="s">
        <v>38</v>
      </c>
      <c r="E11" s="15" t="s">
        <v>39</v>
      </c>
      <c r="F11" s="13" t="s">
        <v>17</v>
      </c>
      <c r="G11" s="13" t="s">
        <v>13</v>
      </c>
      <c r="H11" s="13" t="s">
        <v>55</v>
      </c>
      <c r="I11" s="16">
        <v>26</v>
      </c>
      <c r="J11" s="16">
        <v>0</v>
      </c>
      <c r="K11" s="16">
        <v>26</v>
      </c>
      <c r="L11" s="28" t="s">
        <v>14</v>
      </c>
      <c r="M11" s="29" t="s">
        <v>14</v>
      </c>
      <c r="N11" s="18" t="s">
        <v>14</v>
      </c>
      <c r="O11" s="19" t="s">
        <v>14</v>
      </c>
      <c r="P11" s="19" t="s">
        <v>37</v>
      </c>
      <c r="Q11" s="20">
        <v>1</v>
      </c>
      <c r="R11" s="21">
        <v>1126</v>
      </c>
      <c r="S11" s="21">
        <v>0</v>
      </c>
      <c r="T11" s="21">
        <f t="shared" si="0"/>
        <v>0</v>
      </c>
      <c r="U11" s="23">
        <v>0.2</v>
      </c>
      <c r="V11" s="21">
        <f t="shared" si="1"/>
        <v>225.20000000000002</v>
      </c>
      <c r="W11" s="21">
        <f t="shared" si="5"/>
        <v>328.79999999999995</v>
      </c>
      <c r="X11" s="24">
        <f t="shared" si="2"/>
        <v>1680</v>
      </c>
      <c r="Y11" s="25">
        <f t="shared" si="3"/>
        <v>334.488</v>
      </c>
      <c r="Z11" s="24">
        <f t="shared" si="4"/>
        <v>2014.488</v>
      </c>
    </row>
    <row r="12" spans="1:26" ht="28.5">
      <c r="A12" s="12">
        <v>11</v>
      </c>
      <c r="B12" s="13" t="s">
        <v>44</v>
      </c>
      <c r="C12" s="13" t="s">
        <v>79</v>
      </c>
      <c r="D12" s="14" t="s">
        <v>40</v>
      </c>
      <c r="E12" s="32" t="s">
        <v>41</v>
      </c>
      <c r="F12" s="13" t="s">
        <v>17</v>
      </c>
      <c r="G12" s="13" t="s">
        <v>13</v>
      </c>
      <c r="H12" s="13" t="s">
        <v>56</v>
      </c>
      <c r="I12" s="16">
        <v>31</v>
      </c>
      <c r="J12" s="16">
        <v>5</v>
      </c>
      <c r="K12" s="16">
        <v>26</v>
      </c>
      <c r="L12" s="28" t="s">
        <v>14</v>
      </c>
      <c r="M12" s="29" t="s">
        <v>14</v>
      </c>
      <c r="N12" s="18" t="s">
        <v>14</v>
      </c>
      <c r="O12" s="19" t="s">
        <v>14</v>
      </c>
      <c r="P12" s="19" t="s">
        <v>42</v>
      </c>
      <c r="Q12" s="20">
        <v>1</v>
      </c>
      <c r="R12" s="21">
        <v>1126</v>
      </c>
      <c r="S12" s="21">
        <v>0</v>
      </c>
      <c r="T12" s="21">
        <f t="shared" si="0"/>
        <v>0</v>
      </c>
      <c r="U12" s="23">
        <v>0.2</v>
      </c>
      <c r="V12" s="21">
        <f t="shared" si="1"/>
        <v>225.20000000000002</v>
      </c>
      <c r="W12" s="21">
        <f t="shared" si="5"/>
        <v>328.79999999999995</v>
      </c>
      <c r="X12" s="24">
        <f t="shared" si="2"/>
        <v>1680</v>
      </c>
      <c r="Y12" s="33">
        <f>X12*17.46%</f>
        <v>293.32800000000003</v>
      </c>
      <c r="Z12" s="24">
        <f t="shared" si="4"/>
        <v>1973.328</v>
      </c>
    </row>
    <row r="13" spans="1:26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34"/>
      <c r="R13" s="35">
        <f>SUM(R2:R12)</f>
        <v>13083</v>
      </c>
      <c r="S13" s="35">
        <f aca="true" t="shared" si="6" ref="S13:Z13">SUM(S2:S12)</f>
        <v>0.15</v>
      </c>
      <c r="T13" s="35">
        <f t="shared" si="6"/>
        <v>240</v>
      </c>
      <c r="U13" s="35">
        <f t="shared" si="6"/>
        <v>1.93</v>
      </c>
      <c r="V13" s="35">
        <f t="shared" si="6"/>
        <v>2312.58</v>
      </c>
      <c r="W13" s="35">
        <f t="shared" si="6"/>
        <v>3263.2200000000003</v>
      </c>
      <c r="X13" s="35">
        <f t="shared" si="6"/>
        <v>18898.8</v>
      </c>
      <c r="Y13" s="35">
        <f t="shared" si="6"/>
        <v>3668.61228</v>
      </c>
      <c r="Z13" s="35">
        <f t="shared" si="6"/>
        <v>22567.412280000004</v>
      </c>
    </row>
    <row r="14" spans="17:26" ht="12.75">
      <c r="Q14" s="1"/>
      <c r="R14" s="1"/>
      <c r="S14" s="1"/>
      <c r="T14" s="1"/>
      <c r="U14" s="1"/>
      <c r="V14" s="1"/>
      <c r="W14" s="1"/>
      <c r="X14" s="1"/>
      <c r="Y14" s="1"/>
      <c r="Z14" s="1"/>
    </row>
    <row r="16" ht="12.75">
      <c r="F16" s="36"/>
    </row>
    <row r="17" ht="12.75">
      <c r="F17" s="3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1"/>
  <headerFooter alignWithMargins="0">
    <oddHeader>&amp;RZałącznik nr 11- wykaz personelu</oddHeader>
    <oddFooter>&amp;CZP-PN/UE/130/13
(2)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Sylwiah</cp:lastModifiedBy>
  <cp:lastPrinted>2014-01-31T08:36:59Z</cp:lastPrinted>
  <dcterms:created xsi:type="dcterms:W3CDTF">1997-02-26T13:46:56Z</dcterms:created>
  <dcterms:modified xsi:type="dcterms:W3CDTF">2014-01-31T08:39:10Z</dcterms:modified>
  <cp:category/>
  <cp:version/>
  <cp:contentType/>
  <cp:contentStatus/>
</cp:coreProperties>
</file>