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higiena I" sheetId="1" r:id="rId1"/>
    <sheet name="higiena II" sheetId="2" r:id="rId2"/>
  </sheets>
  <definedNames/>
  <calcPr fullCalcOnLoad="1"/>
</workbook>
</file>

<file path=xl/sharedStrings.xml><?xml version="1.0" encoding="utf-8"?>
<sst xmlns="http://schemas.openxmlformats.org/spreadsheetml/2006/main" count="348" uniqueCount="61">
  <si>
    <t>l.p.</t>
  </si>
  <si>
    <t>stanowisko</t>
  </si>
  <si>
    <t>dział</t>
  </si>
  <si>
    <t>wymiar urlopu</t>
  </si>
  <si>
    <t>dodatkowy wymiar urlopu z tytułu niepełnosprawności</t>
  </si>
  <si>
    <t>nagrody jubileuszowe</t>
  </si>
  <si>
    <t>Robotnik gospodarczy</t>
  </si>
  <si>
    <t>Higiena Szpitalna</t>
  </si>
  <si>
    <t>x</t>
  </si>
  <si>
    <t>15.06.2015 - 200%</t>
  </si>
  <si>
    <t>12.05.2015 - 300%</t>
  </si>
  <si>
    <t>23.10.2016 - 75%</t>
  </si>
  <si>
    <t>urlop bezpłatny do 31.12.2014</t>
  </si>
  <si>
    <t>13.06.2016 - 150%</t>
  </si>
  <si>
    <t>06.10.2015 - 150%</t>
  </si>
  <si>
    <t>urlop rodzicielski do 31.03.2014</t>
  </si>
  <si>
    <t>31.03.2015 - 100%</t>
  </si>
  <si>
    <t>od 01.08.2014</t>
  </si>
  <si>
    <t>14.07.2016 - 200%</t>
  </si>
  <si>
    <t>23.10.2014 - 100%</t>
  </si>
  <si>
    <t>od 01.04.2014</t>
  </si>
  <si>
    <t>31.01.2016 - 150%</t>
  </si>
  <si>
    <t>07.11.2016 - 150%</t>
  </si>
  <si>
    <t>08.12.2016 - 100%</t>
  </si>
  <si>
    <t>10.06.2014 - 75%</t>
  </si>
  <si>
    <t>07.04.2014 - 100%</t>
  </si>
  <si>
    <t>30.10.2016 - 100%</t>
  </si>
  <si>
    <t>21.09.2016 - 100%</t>
  </si>
  <si>
    <t>03.10.2014 - 200%</t>
  </si>
  <si>
    <t>23.02.2016 - 150%</t>
  </si>
  <si>
    <t>29.02.2016 - 200%</t>
  </si>
  <si>
    <t>13.03.2016 - 100%</t>
  </si>
  <si>
    <t>stan urlopu na dzień 23.01.2014</t>
  </si>
  <si>
    <t>stan urlopu zaległego na dzień 23.01.2014</t>
  </si>
  <si>
    <t>tak +10</t>
  </si>
  <si>
    <t>10.08.2015 - 150%</t>
  </si>
  <si>
    <t>31.07.2016 - 75%</t>
  </si>
  <si>
    <t>02.02.2015 - 150%</t>
  </si>
  <si>
    <t>długotrwałe nieobecności</t>
  </si>
  <si>
    <t>kwota odprawy emetytalnej</t>
  </si>
  <si>
    <t xml:space="preserve">Kwota Nagrody Jubileuszowej </t>
  </si>
  <si>
    <t>świaddzenie rehabilitacyjne       do 05.02.2014</t>
  </si>
  <si>
    <t>umowa wymiar zatrudnienia w %</t>
  </si>
  <si>
    <t>stawka zaszeregowania zł</t>
  </si>
  <si>
    <t>umowa - wysługa %</t>
  </si>
  <si>
    <t>dodatek stażowy kwota</t>
  </si>
  <si>
    <t>Średnia liczba godz.nadliczb.</t>
  </si>
  <si>
    <t>godziny nadliczbowe</t>
  </si>
  <si>
    <t>Średnia liczba godz. nocnych</t>
  </si>
  <si>
    <t>dodatek za  pracę w nocy</t>
  </si>
  <si>
    <t>Średnie za urlop wypocz</t>
  </si>
  <si>
    <t>pozostałe składniki wynagrodzenia</t>
  </si>
  <si>
    <t>dod wyrów.- do minim.wynagrodzenia</t>
  </si>
  <si>
    <t xml:space="preserve">miesieczne wynagrodzenie brutto </t>
  </si>
  <si>
    <t xml:space="preserve"> ZUS pracodawcy 19,91%- bezp FP 17,46%</t>
  </si>
  <si>
    <t>Razem wynagrodzenie + ZUS pracodawcy</t>
  </si>
  <si>
    <t>umowa wymiar zatrudnieniaw %</t>
  </si>
  <si>
    <t>dod za noce i święta</t>
  </si>
  <si>
    <t>Średnia za urlop wypocz</t>
  </si>
  <si>
    <t xml:space="preserve"> ZUS pracodawcy 19,91% bez FP 17,46%</t>
  </si>
  <si>
    <t>Higiena szpitalna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</si>
</sst>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##0"/>
    <numFmt numFmtId="173" formatCode="0.0"/>
  </numFmts>
  <fonts count="9">
    <font>
      <sz val="10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9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" fontId="1" fillId="0" borderId="0" xfId="17" applyNumberFormat="1" applyFont="1" applyFill="1" applyBorder="1" applyAlignment="1">
      <alignment vertical="top"/>
      <protection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" fontId="1" fillId="0" borderId="1" xfId="17" applyNumberFormat="1" applyFont="1" applyBorder="1" applyAlignment="1">
      <alignment wrapText="1"/>
      <protection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173" fontId="2" fillId="0" borderId="1" xfId="0" applyNumberFormat="1" applyFont="1" applyFill="1" applyBorder="1" applyAlignment="1">
      <alignment wrapText="1"/>
    </xf>
    <xf numFmtId="9" fontId="2" fillId="0" borderId="1" xfId="18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9" fontId="2" fillId="0" borderId="1" xfId="18" applyNumberFormat="1" applyFont="1" applyFill="1" applyBorder="1" applyAlignment="1">
      <alignment wrapText="1"/>
    </xf>
    <xf numFmtId="9" fontId="2" fillId="4" borderId="1" xfId="0" applyNumberFormat="1" applyFont="1" applyFill="1" applyBorder="1" applyAlignment="1">
      <alignment wrapText="1"/>
    </xf>
    <xf numFmtId="173" fontId="2" fillId="4" borderId="1" xfId="0" applyNumberFormat="1" applyFont="1" applyFill="1" applyBorder="1" applyAlignment="1">
      <alignment wrapText="1"/>
    </xf>
    <xf numFmtId="9" fontId="2" fillId="4" borderId="1" xfId="18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9" fontId="2" fillId="0" borderId="1" xfId="0" applyNumberFormat="1" applyFont="1" applyFill="1" applyBorder="1" applyAlignment="1">
      <alignment wrapText="1"/>
    </xf>
    <xf numFmtId="4" fontId="1" fillId="0" borderId="1" xfId="17" applyNumberFormat="1" applyFont="1" applyFill="1" applyBorder="1" applyAlignment="1">
      <alignment wrapText="1"/>
      <protection/>
    </xf>
    <xf numFmtId="0" fontId="0" fillId="0" borderId="0" xfId="0" applyFont="1" applyAlignment="1">
      <alignment/>
    </xf>
    <xf numFmtId="2" fontId="2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 horizontal="center" wrapText="1"/>
    </xf>
    <xf numFmtId="4" fontId="3" fillId="0" borderId="2" xfId="0" applyNumberFormat="1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/>
    </xf>
    <xf numFmtId="2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4" fontId="5" fillId="0" borderId="2" xfId="0" applyNumberFormat="1" applyFont="1" applyBorder="1" applyAlignment="1">
      <alignment/>
    </xf>
    <xf numFmtId="9" fontId="5" fillId="0" borderId="2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view="pageBreakPreview" zoomScale="70" zoomScaleNormal="70" zoomScaleSheetLayoutView="70" workbookViewId="0" topLeftCell="A1">
      <selection activeCell="C8" sqref="C8"/>
    </sheetView>
  </sheetViews>
  <sheetFormatPr defaultColWidth="9.00390625" defaultRowHeight="12.75"/>
  <cols>
    <col min="1" max="1" width="4.375" style="0" customWidth="1"/>
    <col min="2" max="2" width="20.875" style="0" customWidth="1"/>
    <col min="3" max="3" width="16.00390625" style="0" customWidth="1"/>
    <col min="4" max="6" width="10.125" style="0" customWidth="1"/>
    <col min="7" max="7" width="10.375" style="0" customWidth="1"/>
    <col min="8" max="8" width="14.125" style="0" customWidth="1"/>
    <col min="9" max="9" width="13.375" style="0" customWidth="1"/>
    <col min="10" max="10" width="10.25390625" style="0" customWidth="1"/>
    <col min="22" max="24" width="9.25390625" style="0" bestFit="1" customWidth="1"/>
    <col min="25" max="25" width="10.00390625" style="0" bestFit="1" customWidth="1"/>
  </cols>
  <sheetData>
    <row r="1" spans="1:25" ht="74.25" customHeight="1">
      <c r="A1" s="29" t="s">
        <v>0</v>
      </c>
      <c r="B1" s="29" t="s">
        <v>1</v>
      </c>
      <c r="C1" s="29" t="s">
        <v>2</v>
      </c>
      <c r="D1" s="29" t="s">
        <v>32</v>
      </c>
      <c r="E1" s="29" t="s">
        <v>33</v>
      </c>
      <c r="F1" s="29" t="s">
        <v>3</v>
      </c>
      <c r="G1" s="29" t="s">
        <v>4</v>
      </c>
      <c r="H1" s="29" t="s">
        <v>38</v>
      </c>
      <c r="I1" s="29" t="s">
        <v>5</v>
      </c>
      <c r="J1" s="30" t="s">
        <v>40</v>
      </c>
      <c r="K1" s="29" t="s">
        <v>39</v>
      </c>
      <c r="L1" s="31" t="s">
        <v>42</v>
      </c>
      <c r="M1" s="32" t="s">
        <v>43</v>
      </c>
      <c r="N1" s="32" t="s">
        <v>44</v>
      </c>
      <c r="O1" s="33" t="s">
        <v>45</v>
      </c>
      <c r="P1" s="33" t="s">
        <v>46</v>
      </c>
      <c r="Q1" s="33" t="s">
        <v>47</v>
      </c>
      <c r="R1" s="33" t="s">
        <v>48</v>
      </c>
      <c r="S1" s="34" t="s">
        <v>49</v>
      </c>
      <c r="T1" s="35" t="s">
        <v>50</v>
      </c>
      <c r="U1" s="36" t="s">
        <v>51</v>
      </c>
      <c r="V1" s="37" t="s">
        <v>52</v>
      </c>
      <c r="W1" s="38" t="s">
        <v>53</v>
      </c>
      <c r="X1" s="39" t="s">
        <v>54</v>
      </c>
      <c r="Y1" s="40" t="s">
        <v>55</v>
      </c>
    </row>
    <row r="2" spans="1:25" ht="25.5">
      <c r="A2" s="2">
        <v>1</v>
      </c>
      <c r="B2" s="3" t="s">
        <v>6</v>
      </c>
      <c r="C2" s="3" t="s">
        <v>7</v>
      </c>
      <c r="D2" s="4">
        <v>34</v>
      </c>
      <c r="E2" s="4">
        <v>16</v>
      </c>
      <c r="F2" s="4">
        <v>18</v>
      </c>
      <c r="G2" s="5" t="s">
        <v>8</v>
      </c>
      <c r="H2" s="6" t="s">
        <v>8</v>
      </c>
      <c r="I2" s="2" t="s">
        <v>9</v>
      </c>
      <c r="J2" s="7">
        <v>2702.4</v>
      </c>
      <c r="K2" s="7">
        <v>4053.6</v>
      </c>
      <c r="L2" s="8">
        <v>1</v>
      </c>
      <c r="M2" s="9">
        <v>1126</v>
      </c>
      <c r="N2" s="10">
        <v>0.2</v>
      </c>
      <c r="O2" s="11">
        <f aca="true" t="shared" si="0" ref="O2:O33">M2*N2</f>
        <v>225.20000000000002</v>
      </c>
      <c r="P2" s="11">
        <v>10</v>
      </c>
      <c r="Q2" s="11">
        <v>131.83</v>
      </c>
      <c r="R2" s="11">
        <v>0</v>
      </c>
      <c r="S2" s="11">
        <f aca="true" t="shared" si="1" ref="S2:S33">2*R2</f>
        <v>0</v>
      </c>
      <c r="T2" s="11">
        <v>9.14</v>
      </c>
      <c r="U2" s="11">
        <f aca="true" t="shared" si="2" ref="U2:U10">SUM(S2:T2)</f>
        <v>9.14</v>
      </c>
      <c r="V2" s="11">
        <f aca="true" t="shared" si="3" ref="V2:V10">1680-(M2+O2+U2)</f>
        <v>319.65999999999985</v>
      </c>
      <c r="W2" s="12">
        <f aca="true" t="shared" si="4" ref="W2:W10">M2+O2+Q2+S2+T2+V2</f>
        <v>1811.83</v>
      </c>
      <c r="X2" s="13">
        <v>316.35</v>
      </c>
      <c r="Y2" s="12">
        <f aca="true" t="shared" si="5" ref="Y2:Y10">W2+X2</f>
        <v>2128.18</v>
      </c>
    </row>
    <row r="3" spans="1:25" ht="12.75">
      <c r="A3" s="2">
        <v>2</v>
      </c>
      <c r="B3" s="3" t="s">
        <v>6</v>
      </c>
      <c r="C3" s="3" t="s">
        <v>7</v>
      </c>
      <c r="D3" s="4">
        <v>44</v>
      </c>
      <c r="E3" s="4">
        <v>18</v>
      </c>
      <c r="F3" s="4">
        <v>26</v>
      </c>
      <c r="G3" s="5" t="s">
        <v>8</v>
      </c>
      <c r="H3" s="6" t="s">
        <v>8</v>
      </c>
      <c r="I3" s="2" t="s">
        <v>8</v>
      </c>
      <c r="J3" s="7"/>
      <c r="K3" s="2"/>
      <c r="L3" s="8">
        <v>1</v>
      </c>
      <c r="M3" s="9">
        <v>1126</v>
      </c>
      <c r="N3" s="10">
        <v>0.2</v>
      </c>
      <c r="O3" s="11">
        <f t="shared" si="0"/>
        <v>225.20000000000002</v>
      </c>
      <c r="P3" s="11">
        <v>8</v>
      </c>
      <c r="Q3" s="11">
        <v>119.61</v>
      </c>
      <c r="R3" s="11">
        <v>0</v>
      </c>
      <c r="S3" s="11">
        <f t="shared" si="1"/>
        <v>0</v>
      </c>
      <c r="T3" s="11">
        <v>4.7</v>
      </c>
      <c r="U3" s="11">
        <f t="shared" si="2"/>
        <v>4.7</v>
      </c>
      <c r="V3" s="11">
        <f t="shared" si="3"/>
        <v>324.0999999999999</v>
      </c>
      <c r="W3" s="12">
        <f t="shared" si="4"/>
        <v>1799.61</v>
      </c>
      <c r="X3" s="14">
        <f>W3*19.91%</f>
        <v>358.302351</v>
      </c>
      <c r="Y3" s="12">
        <f t="shared" si="5"/>
        <v>2157.912351</v>
      </c>
    </row>
    <row r="4" spans="1:25" ht="12.75">
      <c r="A4" s="2">
        <v>3</v>
      </c>
      <c r="B4" s="3" t="s">
        <v>6</v>
      </c>
      <c r="C4" s="3" t="s">
        <v>7</v>
      </c>
      <c r="D4" s="4">
        <v>26</v>
      </c>
      <c r="E4" s="4">
        <v>0</v>
      </c>
      <c r="F4" s="4">
        <v>26</v>
      </c>
      <c r="G4" s="5" t="s">
        <v>8</v>
      </c>
      <c r="H4" s="6" t="s">
        <v>8</v>
      </c>
      <c r="I4" s="2" t="s">
        <v>8</v>
      </c>
      <c r="J4" s="7"/>
      <c r="K4" s="2"/>
      <c r="L4" s="8">
        <v>1</v>
      </c>
      <c r="M4" s="9">
        <v>1126</v>
      </c>
      <c r="N4" s="10">
        <v>0.2</v>
      </c>
      <c r="O4" s="11">
        <f t="shared" si="0"/>
        <v>225.20000000000002</v>
      </c>
      <c r="P4" s="11">
        <v>4.66</v>
      </c>
      <c r="Q4" s="11">
        <v>67.58</v>
      </c>
      <c r="R4" s="11">
        <v>0</v>
      </c>
      <c r="S4" s="11">
        <f t="shared" si="1"/>
        <v>0</v>
      </c>
      <c r="T4" s="11">
        <v>0.41</v>
      </c>
      <c r="U4" s="11">
        <f t="shared" si="2"/>
        <v>0.41</v>
      </c>
      <c r="V4" s="11">
        <f t="shared" si="3"/>
        <v>328.3899999999999</v>
      </c>
      <c r="W4" s="12">
        <f t="shared" si="4"/>
        <v>1747.58</v>
      </c>
      <c r="X4" s="14">
        <f>W4*19.91%</f>
        <v>347.943178</v>
      </c>
      <c r="Y4" s="12">
        <f t="shared" si="5"/>
        <v>2095.523178</v>
      </c>
    </row>
    <row r="5" spans="1:25" ht="12.75">
      <c r="A5" s="2">
        <v>4</v>
      </c>
      <c r="B5" s="3" t="s">
        <v>6</v>
      </c>
      <c r="C5" s="3" t="s">
        <v>7</v>
      </c>
      <c r="D5" s="4">
        <v>40</v>
      </c>
      <c r="E5" s="4">
        <v>14</v>
      </c>
      <c r="F5" s="4">
        <v>26</v>
      </c>
      <c r="G5" s="5" t="s">
        <v>8</v>
      </c>
      <c r="H5" s="6" t="s">
        <v>8</v>
      </c>
      <c r="I5" s="2" t="s">
        <v>8</v>
      </c>
      <c r="J5" s="7"/>
      <c r="K5" s="2"/>
      <c r="L5" s="8">
        <v>1</v>
      </c>
      <c r="M5" s="9">
        <v>1126</v>
      </c>
      <c r="N5" s="10">
        <v>0.2</v>
      </c>
      <c r="O5" s="11">
        <f t="shared" si="0"/>
        <v>225.20000000000002</v>
      </c>
      <c r="P5" s="11">
        <v>10</v>
      </c>
      <c r="Q5" s="11">
        <v>138.3</v>
      </c>
      <c r="R5" s="11">
        <v>0</v>
      </c>
      <c r="S5" s="11">
        <f t="shared" si="1"/>
        <v>0</v>
      </c>
      <c r="T5" s="11">
        <v>4.09</v>
      </c>
      <c r="U5" s="11">
        <f t="shared" si="2"/>
        <v>4.09</v>
      </c>
      <c r="V5" s="11">
        <f t="shared" si="3"/>
        <v>324.71000000000004</v>
      </c>
      <c r="W5" s="12">
        <f t="shared" si="4"/>
        <v>1818.3</v>
      </c>
      <c r="X5" s="14">
        <f>W5*19.91%</f>
        <v>362.02353</v>
      </c>
      <c r="Y5" s="12">
        <f t="shared" si="5"/>
        <v>2180.32353</v>
      </c>
    </row>
    <row r="6" spans="1:25" ht="25.5">
      <c r="A6" s="2">
        <v>5</v>
      </c>
      <c r="B6" s="3" t="s">
        <v>6</v>
      </c>
      <c r="C6" s="3" t="s">
        <v>7</v>
      </c>
      <c r="D6" s="4">
        <v>48</v>
      </c>
      <c r="E6" s="4">
        <v>22</v>
      </c>
      <c r="F6" s="4">
        <v>26</v>
      </c>
      <c r="G6" s="5" t="s">
        <v>8</v>
      </c>
      <c r="H6" s="6" t="s">
        <v>8</v>
      </c>
      <c r="I6" s="2" t="s">
        <v>10</v>
      </c>
      <c r="J6" s="7">
        <v>4053.6</v>
      </c>
      <c r="K6" s="2"/>
      <c r="L6" s="8">
        <v>1</v>
      </c>
      <c r="M6" s="9">
        <v>1126</v>
      </c>
      <c r="N6" s="10">
        <v>0.2</v>
      </c>
      <c r="O6" s="11">
        <f t="shared" si="0"/>
        <v>225.20000000000002</v>
      </c>
      <c r="P6" s="11">
        <v>0</v>
      </c>
      <c r="Q6" s="11">
        <v>0</v>
      </c>
      <c r="R6" s="11">
        <v>0</v>
      </c>
      <c r="S6" s="11">
        <f t="shared" si="1"/>
        <v>0</v>
      </c>
      <c r="T6" s="11">
        <v>0</v>
      </c>
      <c r="U6" s="11">
        <f t="shared" si="2"/>
        <v>0</v>
      </c>
      <c r="V6" s="11">
        <f t="shared" si="3"/>
        <v>328.79999999999995</v>
      </c>
      <c r="W6" s="12">
        <f t="shared" si="4"/>
        <v>1680</v>
      </c>
      <c r="X6" s="13">
        <v>293.33</v>
      </c>
      <c r="Y6" s="12">
        <f t="shared" si="5"/>
        <v>1973.33</v>
      </c>
    </row>
    <row r="7" spans="1:25" ht="12.75">
      <c r="A7" s="2">
        <v>6</v>
      </c>
      <c r="B7" s="3" t="s">
        <v>6</v>
      </c>
      <c r="C7" s="3" t="s">
        <v>7</v>
      </c>
      <c r="D7" s="4">
        <v>40.5</v>
      </c>
      <c r="E7" s="4">
        <v>14.5</v>
      </c>
      <c r="F7" s="4">
        <v>26</v>
      </c>
      <c r="G7" s="5" t="s">
        <v>8</v>
      </c>
      <c r="H7" s="6" t="s">
        <v>8</v>
      </c>
      <c r="I7" s="2" t="s">
        <v>8</v>
      </c>
      <c r="J7" s="7"/>
      <c r="K7" s="2"/>
      <c r="L7" s="8">
        <v>1</v>
      </c>
      <c r="M7" s="9">
        <v>1126</v>
      </c>
      <c r="N7" s="10">
        <v>0.14</v>
      </c>
      <c r="O7" s="11">
        <f t="shared" si="0"/>
        <v>157.64000000000001</v>
      </c>
      <c r="P7" s="11">
        <v>11.33</v>
      </c>
      <c r="Q7" s="11">
        <v>175.53</v>
      </c>
      <c r="R7" s="11">
        <v>18.66</v>
      </c>
      <c r="S7" s="11">
        <f t="shared" si="1"/>
        <v>37.32</v>
      </c>
      <c r="T7" s="11">
        <v>28.41</v>
      </c>
      <c r="U7" s="11">
        <f t="shared" si="2"/>
        <v>65.73</v>
      </c>
      <c r="V7" s="11">
        <f t="shared" si="3"/>
        <v>330.6299999999999</v>
      </c>
      <c r="W7" s="12">
        <f t="shared" si="4"/>
        <v>1855.53</v>
      </c>
      <c r="X7" s="14">
        <f>W7*19.91%</f>
        <v>369.436023</v>
      </c>
      <c r="Y7" s="12">
        <f t="shared" si="5"/>
        <v>2224.966023</v>
      </c>
    </row>
    <row r="8" spans="1:25" ht="25.5">
      <c r="A8" s="2">
        <v>7</v>
      </c>
      <c r="B8" s="3" t="s">
        <v>6</v>
      </c>
      <c r="C8" s="3" t="s">
        <v>7</v>
      </c>
      <c r="D8" s="4">
        <v>27.5</v>
      </c>
      <c r="E8" s="4">
        <v>1.5</v>
      </c>
      <c r="F8" s="4">
        <v>26</v>
      </c>
      <c r="G8" s="5" t="s">
        <v>8</v>
      </c>
      <c r="H8" s="6" t="s">
        <v>8</v>
      </c>
      <c r="I8" s="2" t="s">
        <v>11</v>
      </c>
      <c r="J8" s="7">
        <v>1004.96</v>
      </c>
      <c r="K8" s="2"/>
      <c r="L8" s="8">
        <v>1</v>
      </c>
      <c r="M8" s="9">
        <v>1126</v>
      </c>
      <c r="N8" s="10">
        <v>0.2</v>
      </c>
      <c r="O8" s="11">
        <f t="shared" si="0"/>
        <v>225.20000000000002</v>
      </c>
      <c r="P8" s="11">
        <v>4.66</v>
      </c>
      <c r="Q8" s="11">
        <v>70.94</v>
      </c>
      <c r="R8" s="11">
        <v>0</v>
      </c>
      <c r="S8" s="11">
        <f t="shared" si="1"/>
        <v>0</v>
      </c>
      <c r="T8" s="11">
        <v>3.44</v>
      </c>
      <c r="U8" s="11">
        <f t="shared" si="2"/>
        <v>3.44</v>
      </c>
      <c r="V8" s="11">
        <f t="shared" si="3"/>
        <v>325.3599999999999</v>
      </c>
      <c r="W8" s="12">
        <f t="shared" si="4"/>
        <v>1750.94</v>
      </c>
      <c r="X8" s="14">
        <f>W8*19.91%</f>
        <v>348.61215400000003</v>
      </c>
      <c r="Y8" s="12">
        <f t="shared" si="5"/>
        <v>2099.552154</v>
      </c>
    </row>
    <row r="9" spans="1:25" ht="12.75">
      <c r="A9" s="2">
        <v>8</v>
      </c>
      <c r="B9" s="3" t="s">
        <v>6</v>
      </c>
      <c r="C9" s="3" t="s">
        <v>7</v>
      </c>
      <c r="D9" s="4">
        <v>36</v>
      </c>
      <c r="E9" s="4">
        <v>10</v>
      </c>
      <c r="F9" s="4">
        <v>26</v>
      </c>
      <c r="G9" s="5" t="s">
        <v>8</v>
      </c>
      <c r="H9" s="6" t="s">
        <v>8</v>
      </c>
      <c r="I9" s="2" t="s">
        <v>8</v>
      </c>
      <c r="J9" s="7"/>
      <c r="K9" s="2"/>
      <c r="L9" s="8">
        <v>1</v>
      </c>
      <c r="M9" s="9">
        <v>1126</v>
      </c>
      <c r="N9" s="10">
        <v>0.11</v>
      </c>
      <c r="O9" s="11">
        <f t="shared" si="0"/>
        <v>123.86</v>
      </c>
      <c r="P9" s="11">
        <v>21.33</v>
      </c>
      <c r="Q9" s="11">
        <v>161.84</v>
      </c>
      <c r="R9" s="11">
        <v>80.16</v>
      </c>
      <c r="S9" s="11">
        <f t="shared" si="1"/>
        <v>160.32</v>
      </c>
      <c r="T9" s="11">
        <v>40.97</v>
      </c>
      <c r="U9" s="11">
        <f t="shared" si="2"/>
        <v>201.29</v>
      </c>
      <c r="V9" s="11">
        <f t="shared" si="3"/>
        <v>228.85000000000014</v>
      </c>
      <c r="W9" s="12">
        <f t="shared" si="4"/>
        <v>1841.84</v>
      </c>
      <c r="X9" s="14">
        <f>W9*19.91%</f>
        <v>366.71034399999996</v>
      </c>
      <c r="Y9" s="12">
        <f t="shared" si="5"/>
        <v>2208.5503439999998</v>
      </c>
    </row>
    <row r="10" spans="1:25" ht="12.75">
      <c r="A10" s="2">
        <v>9</v>
      </c>
      <c r="B10" s="15" t="s">
        <v>6</v>
      </c>
      <c r="C10" s="15" t="s">
        <v>7</v>
      </c>
      <c r="D10" s="4">
        <v>41.5</v>
      </c>
      <c r="E10" s="4">
        <v>23.5</v>
      </c>
      <c r="F10" s="4">
        <v>18</v>
      </c>
      <c r="G10" s="5" t="s">
        <v>8</v>
      </c>
      <c r="H10" s="6" t="s">
        <v>8</v>
      </c>
      <c r="I10" s="2" t="s">
        <v>8</v>
      </c>
      <c r="J10" s="7"/>
      <c r="K10" s="2"/>
      <c r="L10" s="8">
        <v>1</v>
      </c>
      <c r="M10" s="9">
        <v>1126</v>
      </c>
      <c r="N10" s="10">
        <v>0.11</v>
      </c>
      <c r="O10" s="11">
        <f t="shared" si="0"/>
        <v>123.86</v>
      </c>
      <c r="P10" s="11">
        <v>2</v>
      </c>
      <c r="Q10" s="11">
        <v>178.19</v>
      </c>
      <c r="R10" s="11">
        <v>42.33</v>
      </c>
      <c r="S10" s="11">
        <f t="shared" si="1"/>
        <v>84.66</v>
      </c>
      <c r="T10" s="11">
        <v>3.98</v>
      </c>
      <c r="U10" s="11">
        <f t="shared" si="2"/>
        <v>88.64</v>
      </c>
      <c r="V10" s="11">
        <f t="shared" si="3"/>
        <v>341.5</v>
      </c>
      <c r="W10" s="12">
        <f t="shared" si="4"/>
        <v>1858.19</v>
      </c>
      <c r="X10" s="14">
        <f>W10*19.91%</f>
        <v>369.96562900000004</v>
      </c>
      <c r="Y10" s="12">
        <f t="shared" si="5"/>
        <v>2228.155629</v>
      </c>
    </row>
    <row r="11" spans="1:25" ht="12.75">
      <c r="A11" s="2">
        <v>10</v>
      </c>
      <c r="B11" s="15" t="s">
        <v>6</v>
      </c>
      <c r="C11" s="15" t="s">
        <v>7</v>
      </c>
      <c r="D11" s="11">
        <v>24</v>
      </c>
      <c r="E11" s="11">
        <v>0</v>
      </c>
      <c r="F11" s="11">
        <v>24</v>
      </c>
      <c r="G11" s="5"/>
      <c r="H11" s="6"/>
      <c r="I11" s="2"/>
      <c r="J11" s="7"/>
      <c r="K11" s="2"/>
      <c r="L11" s="8">
        <v>1</v>
      </c>
      <c r="M11" s="9">
        <v>0</v>
      </c>
      <c r="N11" s="16">
        <v>0.05</v>
      </c>
      <c r="O11" s="11">
        <f t="shared" si="0"/>
        <v>0</v>
      </c>
      <c r="P11" s="11">
        <v>0</v>
      </c>
      <c r="Q11" s="11">
        <v>0</v>
      </c>
      <c r="R11" s="11">
        <v>0</v>
      </c>
      <c r="S11" s="11">
        <f t="shared" si="1"/>
        <v>0</v>
      </c>
      <c r="T11" s="11">
        <v>0</v>
      </c>
      <c r="U11" s="11">
        <v>0</v>
      </c>
      <c r="V11" s="11">
        <v>0</v>
      </c>
      <c r="W11" s="12">
        <v>0</v>
      </c>
      <c r="X11" s="14">
        <v>0</v>
      </c>
      <c r="Y11" s="12">
        <v>0</v>
      </c>
    </row>
    <row r="12" spans="1:25" ht="25.5">
      <c r="A12" s="2">
        <v>11</v>
      </c>
      <c r="B12" s="15" t="s">
        <v>6</v>
      </c>
      <c r="C12" s="15" t="s">
        <v>7</v>
      </c>
      <c r="D12" s="4">
        <v>0</v>
      </c>
      <c r="E12" s="4">
        <v>0</v>
      </c>
      <c r="F12" s="4">
        <v>26</v>
      </c>
      <c r="G12" s="5" t="s">
        <v>8</v>
      </c>
      <c r="H12" s="6" t="s">
        <v>12</v>
      </c>
      <c r="I12" s="2" t="s">
        <v>13</v>
      </c>
      <c r="J12" s="7">
        <v>2026.8</v>
      </c>
      <c r="K12" s="2"/>
      <c r="L12" s="17">
        <v>1</v>
      </c>
      <c r="M12" s="18">
        <v>0</v>
      </c>
      <c r="N12" s="19">
        <v>0.2</v>
      </c>
      <c r="O12" s="20">
        <f t="shared" si="0"/>
        <v>0</v>
      </c>
      <c r="P12" s="20">
        <v>0</v>
      </c>
      <c r="Q12" s="20">
        <v>0</v>
      </c>
      <c r="R12" s="20">
        <v>0</v>
      </c>
      <c r="S12" s="20">
        <f t="shared" si="1"/>
        <v>0</v>
      </c>
      <c r="T12" s="20">
        <v>0</v>
      </c>
      <c r="U12" s="20">
        <f aca="true" t="shared" si="6" ref="U12:U57">SUM(S12:T12)</f>
        <v>0</v>
      </c>
      <c r="V12" s="20">
        <v>0</v>
      </c>
      <c r="W12" s="20">
        <v>0</v>
      </c>
      <c r="X12" s="20">
        <f>W12*19.91%</f>
        <v>0</v>
      </c>
      <c r="Y12" s="20">
        <f aca="true" t="shared" si="7" ref="Y12:Y58">W12+X12</f>
        <v>0</v>
      </c>
    </row>
    <row r="13" spans="1:25" ht="12.75">
      <c r="A13" s="2">
        <v>12</v>
      </c>
      <c r="B13" s="15" t="s">
        <v>6</v>
      </c>
      <c r="C13" s="15" t="s">
        <v>7</v>
      </c>
      <c r="D13" s="4">
        <v>43.5</v>
      </c>
      <c r="E13" s="4">
        <v>17.5</v>
      </c>
      <c r="F13" s="4">
        <v>26</v>
      </c>
      <c r="G13" s="5" t="s">
        <v>8</v>
      </c>
      <c r="H13" s="6" t="s">
        <v>8</v>
      </c>
      <c r="I13" s="2" t="s">
        <v>8</v>
      </c>
      <c r="J13" s="7"/>
      <c r="K13" s="2"/>
      <c r="L13" s="8">
        <v>1</v>
      </c>
      <c r="M13" s="9">
        <v>1126</v>
      </c>
      <c r="N13" s="10">
        <v>0.2</v>
      </c>
      <c r="O13" s="11">
        <f t="shared" si="0"/>
        <v>225.20000000000002</v>
      </c>
      <c r="P13" s="11">
        <v>10.66</v>
      </c>
      <c r="Q13" s="11">
        <v>160.38</v>
      </c>
      <c r="R13" s="11">
        <v>0</v>
      </c>
      <c r="S13" s="11">
        <f t="shared" si="1"/>
        <v>0</v>
      </c>
      <c r="T13" s="11">
        <v>26.97</v>
      </c>
      <c r="U13" s="11">
        <f t="shared" si="6"/>
        <v>26.97</v>
      </c>
      <c r="V13" s="11">
        <f>1680-(M13+O13+U13)</f>
        <v>301.8299999999999</v>
      </c>
      <c r="W13" s="12">
        <f aca="true" t="shared" si="8" ref="W13:W58">M13+O13+Q13+S13+T13+V13</f>
        <v>1840.3799999999999</v>
      </c>
      <c r="X13" s="14">
        <f>W13*19.91%</f>
        <v>366.41965799999997</v>
      </c>
      <c r="Y13" s="12">
        <f t="shared" si="7"/>
        <v>2206.799658</v>
      </c>
    </row>
    <row r="14" spans="1:25" ht="12.75">
      <c r="A14" s="2">
        <v>13</v>
      </c>
      <c r="B14" s="15" t="s">
        <v>6</v>
      </c>
      <c r="C14" s="15" t="s">
        <v>7</v>
      </c>
      <c r="D14" s="4">
        <v>26</v>
      </c>
      <c r="E14" s="4">
        <v>6</v>
      </c>
      <c r="F14" s="4">
        <v>20</v>
      </c>
      <c r="G14" s="5" t="s">
        <v>8</v>
      </c>
      <c r="H14" s="6" t="s">
        <v>8</v>
      </c>
      <c r="I14" s="2" t="s">
        <v>8</v>
      </c>
      <c r="J14" s="7"/>
      <c r="K14" s="2"/>
      <c r="L14" s="8">
        <v>1</v>
      </c>
      <c r="M14" s="9">
        <v>1126</v>
      </c>
      <c r="N14" s="10">
        <v>0</v>
      </c>
      <c r="O14" s="11">
        <f t="shared" si="0"/>
        <v>0</v>
      </c>
      <c r="P14" s="11">
        <v>9.5</v>
      </c>
      <c r="Q14" s="11">
        <v>177.11</v>
      </c>
      <c r="R14" s="11">
        <v>0</v>
      </c>
      <c r="S14" s="11">
        <f t="shared" si="1"/>
        <v>0</v>
      </c>
      <c r="T14" s="11">
        <v>9.69</v>
      </c>
      <c r="U14" s="11">
        <f t="shared" si="6"/>
        <v>9.69</v>
      </c>
      <c r="V14" s="11">
        <f>1680-(M14+O14+U14)</f>
        <v>544.31</v>
      </c>
      <c r="W14" s="12">
        <f t="shared" si="8"/>
        <v>1857.1100000000001</v>
      </c>
      <c r="X14" s="14">
        <f>W14*19.91%</f>
        <v>369.750601</v>
      </c>
      <c r="Y14" s="12">
        <f t="shared" si="7"/>
        <v>2226.8606010000003</v>
      </c>
    </row>
    <row r="15" spans="1:25" ht="25.5">
      <c r="A15" s="2">
        <v>14</v>
      </c>
      <c r="B15" s="15" t="s">
        <v>6</v>
      </c>
      <c r="C15" s="15" t="s">
        <v>7</v>
      </c>
      <c r="D15" s="4">
        <v>40</v>
      </c>
      <c r="E15" s="4">
        <v>14</v>
      </c>
      <c r="F15" s="4">
        <v>26</v>
      </c>
      <c r="G15" s="5" t="s">
        <v>8</v>
      </c>
      <c r="H15" s="6" t="s">
        <v>8</v>
      </c>
      <c r="I15" s="2" t="s">
        <v>14</v>
      </c>
      <c r="J15" s="7">
        <v>2026.8</v>
      </c>
      <c r="K15" s="2"/>
      <c r="L15" s="8">
        <v>1</v>
      </c>
      <c r="M15" s="9">
        <v>1126</v>
      </c>
      <c r="N15" s="10">
        <v>0.2</v>
      </c>
      <c r="O15" s="11">
        <f t="shared" si="0"/>
        <v>225.20000000000002</v>
      </c>
      <c r="P15" s="11">
        <v>20.66</v>
      </c>
      <c r="Q15" s="11">
        <v>319</v>
      </c>
      <c r="R15" s="11">
        <v>74.66</v>
      </c>
      <c r="S15" s="11">
        <f t="shared" si="1"/>
        <v>149.32</v>
      </c>
      <c r="T15" s="11">
        <v>60.88</v>
      </c>
      <c r="U15" s="11">
        <f t="shared" si="6"/>
        <v>210.2</v>
      </c>
      <c r="V15" s="11">
        <f>1680-(M15+O15+U15)</f>
        <v>118.59999999999991</v>
      </c>
      <c r="W15" s="12">
        <f t="shared" si="8"/>
        <v>1999</v>
      </c>
      <c r="X15" s="14">
        <f>W15*19.91%</f>
        <v>398.0009</v>
      </c>
      <c r="Y15" s="12">
        <f t="shared" si="7"/>
        <v>2397.0009</v>
      </c>
    </row>
    <row r="16" spans="1:25" ht="38.25">
      <c r="A16" s="2">
        <v>15</v>
      </c>
      <c r="B16" s="15" t="s">
        <v>6</v>
      </c>
      <c r="C16" s="15" t="s">
        <v>7</v>
      </c>
      <c r="D16" s="4">
        <v>32</v>
      </c>
      <c r="E16" s="4">
        <v>12</v>
      </c>
      <c r="F16" s="4">
        <v>20</v>
      </c>
      <c r="G16" s="5" t="s">
        <v>8</v>
      </c>
      <c r="H16" s="6" t="s">
        <v>15</v>
      </c>
      <c r="I16" s="2" t="s">
        <v>8</v>
      </c>
      <c r="J16" s="7"/>
      <c r="K16" s="2"/>
      <c r="L16" s="17">
        <v>1</v>
      </c>
      <c r="M16" s="18">
        <v>0</v>
      </c>
      <c r="N16" s="19">
        <v>0.08</v>
      </c>
      <c r="O16" s="20">
        <f t="shared" si="0"/>
        <v>0</v>
      </c>
      <c r="P16" s="20">
        <v>0</v>
      </c>
      <c r="Q16" s="20">
        <v>0</v>
      </c>
      <c r="R16" s="20">
        <v>0</v>
      </c>
      <c r="S16" s="20">
        <f t="shared" si="1"/>
        <v>0</v>
      </c>
      <c r="T16" s="20">
        <v>0</v>
      </c>
      <c r="U16" s="20">
        <f t="shared" si="6"/>
        <v>0</v>
      </c>
      <c r="V16" s="20">
        <v>0</v>
      </c>
      <c r="W16" s="20">
        <f t="shared" si="8"/>
        <v>0</v>
      </c>
      <c r="X16" s="20">
        <f>W16*19.91%</f>
        <v>0</v>
      </c>
      <c r="Y16" s="20">
        <f t="shared" si="7"/>
        <v>0</v>
      </c>
    </row>
    <row r="17" spans="1:25" ht="12.75">
      <c r="A17" s="2">
        <v>16</v>
      </c>
      <c r="B17" s="15" t="s">
        <v>6</v>
      </c>
      <c r="C17" s="15" t="s">
        <v>7</v>
      </c>
      <c r="D17" s="21">
        <v>24</v>
      </c>
      <c r="E17" s="21">
        <v>0</v>
      </c>
      <c r="F17" s="21">
        <v>24</v>
      </c>
      <c r="G17" s="5" t="s">
        <v>8</v>
      </c>
      <c r="H17" s="6" t="s">
        <v>8</v>
      </c>
      <c r="I17" s="2" t="s">
        <v>8</v>
      </c>
      <c r="J17" s="7"/>
      <c r="K17" s="2"/>
      <c r="L17" s="8">
        <v>1</v>
      </c>
      <c r="M17" s="9">
        <v>1126</v>
      </c>
      <c r="N17" s="10">
        <v>0.2</v>
      </c>
      <c r="O17" s="11">
        <f t="shared" si="0"/>
        <v>225.20000000000002</v>
      </c>
      <c r="P17" s="11">
        <v>9.33</v>
      </c>
      <c r="Q17" s="11">
        <v>123.11</v>
      </c>
      <c r="R17" s="11">
        <v>0</v>
      </c>
      <c r="S17" s="11">
        <f t="shared" si="1"/>
        <v>0</v>
      </c>
      <c r="T17" s="11">
        <v>0</v>
      </c>
      <c r="U17" s="11">
        <f t="shared" si="6"/>
        <v>0</v>
      </c>
      <c r="V17" s="11">
        <f aca="true" t="shared" si="9" ref="V17:V25">1680-(M17+O17+U17)</f>
        <v>328.79999999999995</v>
      </c>
      <c r="W17" s="12">
        <f t="shared" si="8"/>
        <v>1803.11</v>
      </c>
      <c r="X17" s="13">
        <v>314.82</v>
      </c>
      <c r="Y17" s="12">
        <f t="shared" si="7"/>
        <v>2117.93</v>
      </c>
    </row>
    <row r="18" spans="1:25" ht="25.5">
      <c r="A18" s="2">
        <v>17</v>
      </c>
      <c r="B18" s="15" t="s">
        <v>6</v>
      </c>
      <c r="C18" s="15" t="s">
        <v>7</v>
      </c>
      <c r="D18" s="4">
        <v>35</v>
      </c>
      <c r="E18" s="4">
        <v>9</v>
      </c>
      <c r="F18" s="4">
        <v>26</v>
      </c>
      <c r="G18" s="5" t="s">
        <v>8</v>
      </c>
      <c r="H18" s="6" t="s">
        <v>8</v>
      </c>
      <c r="I18" s="2" t="s">
        <v>16</v>
      </c>
      <c r="J18" s="7">
        <v>1351.2</v>
      </c>
      <c r="K18" s="2"/>
      <c r="L18" s="8">
        <v>1</v>
      </c>
      <c r="M18" s="9">
        <v>1126</v>
      </c>
      <c r="N18" s="10">
        <v>0.2</v>
      </c>
      <c r="O18" s="11">
        <f t="shared" si="0"/>
        <v>225.20000000000002</v>
      </c>
      <c r="P18" s="11">
        <v>1.33</v>
      </c>
      <c r="Q18" s="11">
        <v>19.66</v>
      </c>
      <c r="R18" s="11">
        <v>0</v>
      </c>
      <c r="S18" s="11">
        <f t="shared" si="1"/>
        <v>0</v>
      </c>
      <c r="T18" s="11">
        <v>0.39</v>
      </c>
      <c r="U18" s="11">
        <f t="shared" si="6"/>
        <v>0.39</v>
      </c>
      <c r="V18" s="11">
        <f t="shared" si="9"/>
        <v>328.40999999999985</v>
      </c>
      <c r="W18" s="12">
        <f t="shared" si="8"/>
        <v>1699.66</v>
      </c>
      <c r="X18" s="14">
        <f aca="true" t="shared" si="10" ref="X18:X46">W18*19.91%</f>
        <v>338.402306</v>
      </c>
      <c r="Y18" s="12">
        <f t="shared" si="7"/>
        <v>2038.062306</v>
      </c>
    </row>
    <row r="19" spans="1:25" ht="12.75">
      <c r="A19" s="2">
        <v>18</v>
      </c>
      <c r="B19" s="15" t="s">
        <v>6</v>
      </c>
      <c r="C19" s="15" t="s">
        <v>7</v>
      </c>
      <c r="D19" s="4">
        <v>42</v>
      </c>
      <c r="E19" s="4">
        <v>16</v>
      </c>
      <c r="F19" s="4">
        <v>26</v>
      </c>
      <c r="G19" s="5" t="s">
        <v>8</v>
      </c>
      <c r="H19" s="6" t="s">
        <v>8</v>
      </c>
      <c r="I19" s="2" t="s">
        <v>8</v>
      </c>
      <c r="J19" s="7"/>
      <c r="K19" s="2"/>
      <c r="L19" s="8">
        <v>1</v>
      </c>
      <c r="M19" s="9">
        <v>1126</v>
      </c>
      <c r="N19" s="10">
        <v>0.07</v>
      </c>
      <c r="O19" s="11">
        <f t="shared" si="0"/>
        <v>78.82000000000001</v>
      </c>
      <c r="P19" s="11">
        <v>1.33</v>
      </c>
      <c r="Q19" s="11">
        <v>20.45</v>
      </c>
      <c r="R19" s="11">
        <v>0</v>
      </c>
      <c r="S19" s="11">
        <f t="shared" si="1"/>
        <v>0</v>
      </c>
      <c r="T19" s="11">
        <v>0</v>
      </c>
      <c r="U19" s="11">
        <f t="shared" si="6"/>
        <v>0</v>
      </c>
      <c r="V19" s="11">
        <f t="shared" si="9"/>
        <v>475.18000000000006</v>
      </c>
      <c r="W19" s="12">
        <f t="shared" si="8"/>
        <v>1700.45</v>
      </c>
      <c r="X19" s="14">
        <f t="shared" si="10"/>
        <v>338.559595</v>
      </c>
      <c r="Y19" s="12">
        <f t="shared" si="7"/>
        <v>2039.009595</v>
      </c>
    </row>
    <row r="20" spans="1:25" ht="12.75">
      <c r="A20" s="2">
        <v>19</v>
      </c>
      <c r="B20" s="15" t="s">
        <v>6</v>
      </c>
      <c r="C20" s="15" t="s">
        <v>7</v>
      </c>
      <c r="D20" s="4">
        <v>26</v>
      </c>
      <c r="E20" s="4">
        <v>0</v>
      </c>
      <c r="F20" s="4">
        <v>26</v>
      </c>
      <c r="G20" s="5" t="s">
        <v>8</v>
      </c>
      <c r="H20" s="6" t="s">
        <v>8</v>
      </c>
      <c r="I20" s="2" t="s">
        <v>8</v>
      </c>
      <c r="J20" s="7"/>
      <c r="K20" s="2"/>
      <c r="L20" s="8">
        <v>1</v>
      </c>
      <c r="M20" s="9">
        <v>1126</v>
      </c>
      <c r="N20" s="10">
        <v>0.2</v>
      </c>
      <c r="O20" s="11">
        <f t="shared" si="0"/>
        <v>225.20000000000002</v>
      </c>
      <c r="P20" s="11">
        <v>4</v>
      </c>
      <c r="Q20" s="11">
        <v>58.98</v>
      </c>
      <c r="R20" s="11">
        <v>24</v>
      </c>
      <c r="S20" s="11">
        <f t="shared" si="1"/>
        <v>48</v>
      </c>
      <c r="T20" s="11">
        <v>0</v>
      </c>
      <c r="U20" s="11">
        <f t="shared" si="6"/>
        <v>48</v>
      </c>
      <c r="V20" s="11">
        <f t="shared" si="9"/>
        <v>280.79999999999995</v>
      </c>
      <c r="W20" s="12">
        <f t="shared" si="8"/>
        <v>1738.98</v>
      </c>
      <c r="X20" s="14">
        <f t="shared" si="10"/>
        <v>346.230918</v>
      </c>
      <c r="Y20" s="12">
        <f t="shared" si="7"/>
        <v>2085.2109179999998</v>
      </c>
    </row>
    <row r="21" spans="1:25" ht="12.75">
      <c r="A21" s="2">
        <v>20</v>
      </c>
      <c r="B21" s="15" t="s">
        <v>6</v>
      </c>
      <c r="C21" s="15" t="s">
        <v>7</v>
      </c>
      <c r="D21" s="4">
        <v>28.5</v>
      </c>
      <c r="E21" s="4">
        <v>2.5</v>
      </c>
      <c r="F21" s="4">
        <v>26</v>
      </c>
      <c r="G21" s="5" t="s">
        <v>8</v>
      </c>
      <c r="H21" s="6" t="s">
        <v>8</v>
      </c>
      <c r="I21" s="2" t="s">
        <v>8</v>
      </c>
      <c r="J21" s="7"/>
      <c r="K21" s="2"/>
      <c r="L21" s="8">
        <v>1</v>
      </c>
      <c r="M21" s="9">
        <v>1126</v>
      </c>
      <c r="N21" s="10">
        <v>0.2</v>
      </c>
      <c r="O21" s="11">
        <f t="shared" si="0"/>
        <v>225.20000000000002</v>
      </c>
      <c r="P21" s="11">
        <v>16.66</v>
      </c>
      <c r="Q21" s="11">
        <v>250.18</v>
      </c>
      <c r="R21" s="11">
        <v>69.68</v>
      </c>
      <c r="S21" s="11">
        <f t="shared" si="1"/>
        <v>139.36</v>
      </c>
      <c r="T21" s="11">
        <v>54.13</v>
      </c>
      <c r="U21" s="11">
        <f t="shared" si="6"/>
        <v>193.49</v>
      </c>
      <c r="V21" s="11">
        <f t="shared" si="9"/>
        <v>135.30999999999995</v>
      </c>
      <c r="W21" s="12">
        <f t="shared" si="8"/>
        <v>1930.1800000000003</v>
      </c>
      <c r="X21" s="14">
        <f t="shared" si="10"/>
        <v>384.29883800000005</v>
      </c>
      <c r="Y21" s="12">
        <f t="shared" si="7"/>
        <v>2314.4788380000005</v>
      </c>
    </row>
    <row r="22" spans="1:25" ht="25.5">
      <c r="A22" s="2">
        <v>21</v>
      </c>
      <c r="B22" s="15" t="s">
        <v>6</v>
      </c>
      <c r="C22" s="15" t="s">
        <v>7</v>
      </c>
      <c r="D22" s="4">
        <v>26.5</v>
      </c>
      <c r="E22" s="4">
        <v>0.5</v>
      </c>
      <c r="F22" s="4">
        <v>26</v>
      </c>
      <c r="G22" s="5" t="s">
        <v>17</v>
      </c>
      <c r="H22" s="6" t="s">
        <v>8</v>
      </c>
      <c r="I22" s="2" t="s">
        <v>8</v>
      </c>
      <c r="J22" s="7"/>
      <c r="K22" s="2"/>
      <c r="L22" s="8">
        <v>1</v>
      </c>
      <c r="M22" s="9">
        <v>1126</v>
      </c>
      <c r="N22" s="10">
        <v>0.2</v>
      </c>
      <c r="O22" s="11">
        <f t="shared" si="0"/>
        <v>225.20000000000002</v>
      </c>
      <c r="P22" s="11">
        <v>0</v>
      </c>
      <c r="Q22" s="11">
        <v>0</v>
      </c>
      <c r="R22" s="11">
        <v>0</v>
      </c>
      <c r="S22" s="11">
        <f t="shared" si="1"/>
        <v>0</v>
      </c>
      <c r="T22" s="11">
        <v>0</v>
      </c>
      <c r="U22" s="11">
        <f t="shared" si="6"/>
        <v>0</v>
      </c>
      <c r="V22" s="11">
        <f t="shared" si="9"/>
        <v>328.79999999999995</v>
      </c>
      <c r="W22" s="12">
        <f t="shared" si="8"/>
        <v>1680</v>
      </c>
      <c r="X22" s="14">
        <f t="shared" si="10"/>
        <v>334.488</v>
      </c>
      <c r="Y22" s="12">
        <f t="shared" si="7"/>
        <v>2014.488</v>
      </c>
    </row>
    <row r="23" spans="1:25" ht="12.75">
      <c r="A23" s="2">
        <v>22</v>
      </c>
      <c r="B23" s="15" t="s">
        <v>6</v>
      </c>
      <c r="C23" s="15" t="s">
        <v>7</v>
      </c>
      <c r="D23" s="4">
        <v>30</v>
      </c>
      <c r="E23" s="4">
        <v>4</v>
      </c>
      <c r="F23" s="4">
        <v>26</v>
      </c>
      <c r="G23" s="5" t="s">
        <v>8</v>
      </c>
      <c r="H23" s="6" t="s">
        <v>8</v>
      </c>
      <c r="I23" s="2" t="s">
        <v>8</v>
      </c>
      <c r="J23" s="7"/>
      <c r="K23" s="2"/>
      <c r="L23" s="8">
        <v>1</v>
      </c>
      <c r="M23" s="9">
        <v>1126</v>
      </c>
      <c r="N23" s="10">
        <v>0.2</v>
      </c>
      <c r="O23" s="11">
        <f t="shared" si="0"/>
        <v>225.20000000000002</v>
      </c>
      <c r="P23" s="11">
        <v>0</v>
      </c>
      <c r="Q23" s="11">
        <v>0</v>
      </c>
      <c r="R23" s="11">
        <v>0</v>
      </c>
      <c r="S23" s="11">
        <f t="shared" si="1"/>
        <v>0</v>
      </c>
      <c r="T23" s="11">
        <v>0</v>
      </c>
      <c r="U23" s="11">
        <f t="shared" si="6"/>
        <v>0</v>
      </c>
      <c r="V23" s="11">
        <f t="shared" si="9"/>
        <v>328.79999999999995</v>
      </c>
      <c r="W23" s="12">
        <f t="shared" si="8"/>
        <v>1680</v>
      </c>
      <c r="X23" s="14">
        <f t="shared" si="10"/>
        <v>334.488</v>
      </c>
      <c r="Y23" s="12">
        <f t="shared" si="7"/>
        <v>2014.488</v>
      </c>
    </row>
    <row r="24" spans="1:25" ht="12.75">
      <c r="A24" s="2">
        <v>23</v>
      </c>
      <c r="B24" s="15" t="s">
        <v>6</v>
      </c>
      <c r="C24" s="15" t="s">
        <v>7</v>
      </c>
      <c r="D24" s="4">
        <v>36</v>
      </c>
      <c r="E24" s="4">
        <v>10</v>
      </c>
      <c r="F24" s="4">
        <v>26</v>
      </c>
      <c r="G24" s="5" t="s">
        <v>8</v>
      </c>
      <c r="H24" s="6" t="s">
        <v>8</v>
      </c>
      <c r="I24" s="2" t="s">
        <v>8</v>
      </c>
      <c r="J24" s="7"/>
      <c r="K24" s="2"/>
      <c r="L24" s="8">
        <v>1</v>
      </c>
      <c r="M24" s="9">
        <v>1126</v>
      </c>
      <c r="N24" s="10">
        <v>0.1</v>
      </c>
      <c r="O24" s="11">
        <f t="shared" si="0"/>
        <v>112.60000000000001</v>
      </c>
      <c r="P24" s="11">
        <v>22</v>
      </c>
      <c r="Q24" s="11">
        <v>284.75</v>
      </c>
      <c r="R24" s="11">
        <v>0</v>
      </c>
      <c r="S24" s="11">
        <f t="shared" si="1"/>
        <v>0</v>
      </c>
      <c r="T24" s="11">
        <v>0</v>
      </c>
      <c r="U24" s="11">
        <f t="shared" si="6"/>
        <v>0</v>
      </c>
      <c r="V24" s="11">
        <f t="shared" si="9"/>
        <v>441.4000000000001</v>
      </c>
      <c r="W24" s="12">
        <f t="shared" si="8"/>
        <v>1964.75</v>
      </c>
      <c r="X24" s="14">
        <f t="shared" si="10"/>
        <v>391.181725</v>
      </c>
      <c r="Y24" s="12">
        <f t="shared" si="7"/>
        <v>2355.931725</v>
      </c>
    </row>
    <row r="25" spans="1:25" ht="12.75">
      <c r="A25" s="2">
        <v>24</v>
      </c>
      <c r="B25" s="15" t="s">
        <v>6</v>
      </c>
      <c r="C25" s="15" t="s">
        <v>7</v>
      </c>
      <c r="D25" s="21">
        <v>11</v>
      </c>
      <c r="E25" s="21">
        <v>0</v>
      </c>
      <c r="F25" s="21">
        <v>26</v>
      </c>
      <c r="G25" s="5" t="s">
        <v>8</v>
      </c>
      <c r="H25" s="6" t="s">
        <v>8</v>
      </c>
      <c r="I25" s="2" t="s">
        <v>8</v>
      </c>
      <c r="J25" s="7"/>
      <c r="K25" s="2"/>
      <c r="L25" s="8">
        <v>1</v>
      </c>
      <c r="M25" s="9">
        <v>1126</v>
      </c>
      <c r="N25" s="10">
        <v>0.12</v>
      </c>
      <c r="O25" s="11">
        <f t="shared" si="0"/>
        <v>135.12</v>
      </c>
      <c r="P25" s="11">
        <v>0</v>
      </c>
      <c r="Q25" s="11">
        <v>0</v>
      </c>
      <c r="R25" s="11">
        <v>0</v>
      </c>
      <c r="S25" s="11">
        <f t="shared" si="1"/>
        <v>0</v>
      </c>
      <c r="T25" s="11">
        <v>0</v>
      </c>
      <c r="U25" s="11">
        <f t="shared" si="6"/>
        <v>0</v>
      </c>
      <c r="V25" s="11">
        <f t="shared" si="9"/>
        <v>418.8800000000001</v>
      </c>
      <c r="W25" s="12">
        <f t="shared" si="8"/>
        <v>1680</v>
      </c>
      <c r="X25" s="14">
        <f t="shared" si="10"/>
        <v>334.488</v>
      </c>
      <c r="Y25" s="12">
        <f t="shared" si="7"/>
        <v>2014.488</v>
      </c>
    </row>
    <row r="26" spans="1:25" ht="38.25">
      <c r="A26" s="2">
        <v>25</v>
      </c>
      <c r="B26" s="15" t="s">
        <v>6</v>
      </c>
      <c r="C26" s="15" t="s">
        <v>7</v>
      </c>
      <c r="D26" s="4">
        <v>59</v>
      </c>
      <c r="E26" s="4">
        <v>33</v>
      </c>
      <c r="F26" s="4">
        <v>26</v>
      </c>
      <c r="G26" s="5" t="s">
        <v>8</v>
      </c>
      <c r="H26" s="6" t="s">
        <v>41</v>
      </c>
      <c r="I26" s="2" t="s">
        <v>18</v>
      </c>
      <c r="J26" s="7">
        <v>2702.4</v>
      </c>
      <c r="K26" s="2"/>
      <c r="L26" s="17">
        <v>1</v>
      </c>
      <c r="M26" s="18">
        <v>0</v>
      </c>
      <c r="N26" s="19">
        <v>0.2</v>
      </c>
      <c r="O26" s="20">
        <f t="shared" si="0"/>
        <v>0</v>
      </c>
      <c r="P26" s="20">
        <v>0</v>
      </c>
      <c r="Q26" s="20">
        <v>0</v>
      </c>
      <c r="R26" s="20">
        <v>0</v>
      </c>
      <c r="S26" s="20">
        <f t="shared" si="1"/>
        <v>0</v>
      </c>
      <c r="T26" s="20">
        <v>0</v>
      </c>
      <c r="U26" s="20">
        <f t="shared" si="6"/>
        <v>0</v>
      </c>
      <c r="V26" s="20">
        <v>0</v>
      </c>
      <c r="W26" s="20">
        <f t="shared" si="8"/>
        <v>0</v>
      </c>
      <c r="X26" s="20">
        <f t="shared" si="10"/>
        <v>0</v>
      </c>
      <c r="Y26" s="20">
        <f t="shared" si="7"/>
        <v>0</v>
      </c>
    </row>
    <row r="27" spans="1:25" ht="25.5">
      <c r="A27" s="2">
        <v>26</v>
      </c>
      <c r="B27" s="15" t="s">
        <v>6</v>
      </c>
      <c r="C27" s="15" t="s">
        <v>7</v>
      </c>
      <c r="D27" s="4">
        <v>40</v>
      </c>
      <c r="E27" s="4">
        <v>14</v>
      </c>
      <c r="F27" s="4">
        <v>26</v>
      </c>
      <c r="G27" s="5" t="s">
        <v>8</v>
      </c>
      <c r="H27" s="6" t="s">
        <v>8</v>
      </c>
      <c r="I27" s="2" t="s">
        <v>19</v>
      </c>
      <c r="J27" s="7">
        <v>1351.2</v>
      </c>
      <c r="K27" s="2"/>
      <c r="L27" s="8">
        <v>1</v>
      </c>
      <c r="M27" s="9">
        <v>1126</v>
      </c>
      <c r="N27" s="10">
        <v>0.2</v>
      </c>
      <c r="O27" s="11">
        <f t="shared" si="0"/>
        <v>225.20000000000002</v>
      </c>
      <c r="P27" s="11">
        <v>14</v>
      </c>
      <c r="Q27" s="11">
        <v>214.27</v>
      </c>
      <c r="R27" s="11">
        <v>0</v>
      </c>
      <c r="S27" s="11">
        <f t="shared" si="1"/>
        <v>0</v>
      </c>
      <c r="T27" s="11">
        <v>3.22</v>
      </c>
      <c r="U27" s="11">
        <f t="shared" si="6"/>
        <v>3.22</v>
      </c>
      <c r="V27" s="11">
        <f aca="true" t="shared" si="11" ref="V27:V58">1680-(M27+O27+U27)</f>
        <v>325.5799999999999</v>
      </c>
      <c r="W27" s="12">
        <f t="shared" si="8"/>
        <v>1894.27</v>
      </c>
      <c r="X27" s="14">
        <f t="shared" si="10"/>
        <v>377.149157</v>
      </c>
      <c r="Y27" s="12">
        <f t="shared" si="7"/>
        <v>2271.419157</v>
      </c>
    </row>
    <row r="28" spans="1:25" ht="12.75">
      <c r="A28" s="2">
        <v>27</v>
      </c>
      <c r="B28" s="15" t="s">
        <v>6</v>
      </c>
      <c r="C28" s="15" t="s">
        <v>7</v>
      </c>
      <c r="D28" s="4">
        <v>28</v>
      </c>
      <c r="E28" s="4">
        <v>2</v>
      </c>
      <c r="F28" s="4">
        <v>26</v>
      </c>
      <c r="G28" s="5" t="s">
        <v>8</v>
      </c>
      <c r="H28" s="6" t="s">
        <v>8</v>
      </c>
      <c r="I28" s="2" t="s">
        <v>8</v>
      </c>
      <c r="J28" s="7"/>
      <c r="K28" s="2"/>
      <c r="L28" s="8">
        <v>1</v>
      </c>
      <c r="M28" s="9">
        <v>1126</v>
      </c>
      <c r="N28" s="10">
        <v>0</v>
      </c>
      <c r="O28" s="11">
        <f t="shared" si="0"/>
        <v>0</v>
      </c>
      <c r="P28" s="11">
        <v>0</v>
      </c>
      <c r="Q28" s="11">
        <v>0</v>
      </c>
      <c r="R28" s="11">
        <v>0</v>
      </c>
      <c r="S28" s="11">
        <f t="shared" si="1"/>
        <v>0</v>
      </c>
      <c r="T28" s="11">
        <v>0</v>
      </c>
      <c r="U28" s="11">
        <f t="shared" si="6"/>
        <v>0</v>
      </c>
      <c r="V28" s="11">
        <f t="shared" si="11"/>
        <v>554</v>
      </c>
      <c r="W28" s="12">
        <f t="shared" si="8"/>
        <v>1680</v>
      </c>
      <c r="X28" s="14">
        <f t="shared" si="10"/>
        <v>334.488</v>
      </c>
      <c r="Y28" s="12">
        <f t="shared" si="7"/>
        <v>2014.488</v>
      </c>
    </row>
    <row r="29" spans="1:25" ht="25.5">
      <c r="A29" s="2">
        <v>28</v>
      </c>
      <c r="B29" s="15" t="s">
        <v>6</v>
      </c>
      <c r="C29" s="15" t="s">
        <v>7</v>
      </c>
      <c r="D29" s="4">
        <v>37</v>
      </c>
      <c r="E29" s="4">
        <v>17</v>
      </c>
      <c r="F29" s="4">
        <v>20</v>
      </c>
      <c r="G29" s="5" t="s">
        <v>20</v>
      </c>
      <c r="H29" s="6" t="s">
        <v>8</v>
      </c>
      <c r="I29" s="2" t="s">
        <v>8</v>
      </c>
      <c r="J29" s="7"/>
      <c r="K29" s="2"/>
      <c r="L29" s="8">
        <v>1</v>
      </c>
      <c r="M29" s="9">
        <v>1126</v>
      </c>
      <c r="N29" s="10">
        <v>0.08</v>
      </c>
      <c r="O29" s="11">
        <f t="shared" si="0"/>
        <v>90.08</v>
      </c>
      <c r="P29" s="11">
        <v>6.66</v>
      </c>
      <c r="Q29" s="11">
        <v>93.88</v>
      </c>
      <c r="R29" s="11">
        <v>0</v>
      </c>
      <c r="S29" s="11">
        <f t="shared" si="1"/>
        <v>0</v>
      </c>
      <c r="T29" s="11">
        <v>7.92</v>
      </c>
      <c r="U29" s="11">
        <f t="shared" si="6"/>
        <v>7.92</v>
      </c>
      <c r="V29" s="11">
        <f t="shared" si="11"/>
        <v>456</v>
      </c>
      <c r="W29" s="12">
        <f t="shared" si="8"/>
        <v>1773.88</v>
      </c>
      <c r="X29" s="14">
        <f t="shared" si="10"/>
        <v>353.179508</v>
      </c>
      <c r="Y29" s="12">
        <f t="shared" si="7"/>
        <v>2127.0595080000003</v>
      </c>
    </row>
    <row r="30" spans="1:25" ht="25.5">
      <c r="A30" s="2">
        <v>29</v>
      </c>
      <c r="B30" s="15" t="s">
        <v>6</v>
      </c>
      <c r="C30" s="15" t="s">
        <v>7</v>
      </c>
      <c r="D30" s="4">
        <v>34</v>
      </c>
      <c r="E30" s="4">
        <v>8</v>
      </c>
      <c r="F30" s="4">
        <v>26</v>
      </c>
      <c r="G30" s="5" t="s">
        <v>8</v>
      </c>
      <c r="H30" s="6" t="s">
        <v>8</v>
      </c>
      <c r="I30" s="2" t="s">
        <v>21</v>
      </c>
      <c r="J30" s="7">
        <v>2026.8</v>
      </c>
      <c r="K30" s="2"/>
      <c r="L30" s="8">
        <v>1</v>
      </c>
      <c r="M30" s="9">
        <v>1126</v>
      </c>
      <c r="N30" s="10">
        <v>0.2</v>
      </c>
      <c r="O30" s="11">
        <f t="shared" si="0"/>
        <v>225.20000000000002</v>
      </c>
      <c r="P30" s="11">
        <v>6.66</v>
      </c>
      <c r="Q30" s="11">
        <v>116.39</v>
      </c>
      <c r="R30" s="11">
        <v>0</v>
      </c>
      <c r="S30" s="11">
        <f t="shared" si="1"/>
        <v>0</v>
      </c>
      <c r="T30" s="11">
        <v>14.33</v>
      </c>
      <c r="U30" s="11">
        <f t="shared" si="6"/>
        <v>14.33</v>
      </c>
      <c r="V30" s="11">
        <f t="shared" si="11"/>
        <v>314.47</v>
      </c>
      <c r="W30" s="12">
        <f t="shared" si="8"/>
        <v>1796.39</v>
      </c>
      <c r="X30" s="14">
        <f t="shared" si="10"/>
        <v>357.661249</v>
      </c>
      <c r="Y30" s="12">
        <f t="shared" si="7"/>
        <v>2154.051249</v>
      </c>
    </row>
    <row r="31" spans="1:25" ht="25.5">
      <c r="A31" s="2">
        <v>30</v>
      </c>
      <c r="B31" s="15" t="s">
        <v>6</v>
      </c>
      <c r="C31" s="15" t="s">
        <v>7</v>
      </c>
      <c r="D31" s="4">
        <v>39</v>
      </c>
      <c r="E31" s="4">
        <v>13</v>
      </c>
      <c r="F31" s="4">
        <v>26</v>
      </c>
      <c r="G31" s="5" t="s">
        <v>8</v>
      </c>
      <c r="H31" s="6" t="s">
        <v>8</v>
      </c>
      <c r="I31" s="2" t="s">
        <v>22</v>
      </c>
      <c r="J31" s="7">
        <v>2026.8</v>
      </c>
      <c r="K31" s="2"/>
      <c r="L31" s="8">
        <v>1</v>
      </c>
      <c r="M31" s="9">
        <v>1126</v>
      </c>
      <c r="N31" s="10">
        <v>0.2</v>
      </c>
      <c r="O31" s="11">
        <f t="shared" si="0"/>
        <v>225.20000000000002</v>
      </c>
      <c r="P31" s="11">
        <v>14.66</v>
      </c>
      <c r="Q31" s="11">
        <v>218.48</v>
      </c>
      <c r="R31" s="11">
        <v>0</v>
      </c>
      <c r="S31" s="11">
        <f t="shared" si="1"/>
        <v>0</v>
      </c>
      <c r="T31" s="11">
        <v>24.86</v>
      </c>
      <c r="U31" s="11">
        <f t="shared" si="6"/>
        <v>24.86</v>
      </c>
      <c r="V31" s="11">
        <f t="shared" si="11"/>
        <v>303.94000000000005</v>
      </c>
      <c r="W31" s="12">
        <f t="shared" si="8"/>
        <v>1898.48</v>
      </c>
      <c r="X31" s="14">
        <f t="shared" si="10"/>
        <v>377.987368</v>
      </c>
      <c r="Y31" s="12">
        <f t="shared" si="7"/>
        <v>2276.467368</v>
      </c>
    </row>
    <row r="32" spans="1:25" ht="12.75">
      <c r="A32" s="2">
        <v>31</v>
      </c>
      <c r="B32" s="15" t="s">
        <v>6</v>
      </c>
      <c r="C32" s="15" t="s">
        <v>7</v>
      </c>
      <c r="D32" s="4">
        <v>11</v>
      </c>
      <c r="E32" s="4">
        <v>4</v>
      </c>
      <c r="F32" s="4">
        <v>7</v>
      </c>
      <c r="G32" s="5" t="s">
        <v>8</v>
      </c>
      <c r="H32" s="6" t="s">
        <v>8</v>
      </c>
      <c r="I32" s="2" t="s">
        <v>8</v>
      </c>
      <c r="J32" s="7"/>
      <c r="K32" s="2"/>
      <c r="L32" s="8">
        <v>1</v>
      </c>
      <c r="M32" s="9">
        <v>1126</v>
      </c>
      <c r="N32" s="10">
        <v>0.09</v>
      </c>
      <c r="O32" s="11">
        <f t="shared" si="0"/>
        <v>101.33999999999999</v>
      </c>
      <c r="P32" s="11">
        <v>0</v>
      </c>
      <c r="Q32" s="11">
        <v>0</v>
      </c>
      <c r="R32" s="11">
        <v>0</v>
      </c>
      <c r="S32" s="11">
        <f t="shared" si="1"/>
        <v>0</v>
      </c>
      <c r="T32" s="11">
        <v>0</v>
      </c>
      <c r="U32" s="11">
        <f t="shared" si="6"/>
        <v>0</v>
      </c>
      <c r="V32" s="11">
        <f t="shared" si="11"/>
        <v>452.6600000000001</v>
      </c>
      <c r="W32" s="12">
        <f t="shared" si="8"/>
        <v>1680</v>
      </c>
      <c r="X32" s="14">
        <f t="shared" si="10"/>
        <v>334.488</v>
      </c>
      <c r="Y32" s="12">
        <f t="shared" si="7"/>
        <v>2014.488</v>
      </c>
    </row>
    <row r="33" spans="1:25" ht="25.5">
      <c r="A33" s="2">
        <v>32</v>
      </c>
      <c r="B33" s="15" t="s">
        <v>6</v>
      </c>
      <c r="C33" s="15" t="s">
        <v>7</v>
      </c>
      <c r="D33" s="4">
        <v>54</v>
      </c>
      <c r="E33" s="4">
        <v>28</v>
      </c>
      <c r="F33" s="4">
        <v>26</v>
      </c>
      <c r="G33" s="5" t="s">
        <v>34</v>
      </c>
      <c r="H33" s="6" t="s">
        <v>8</v>
      </c>
      <c r="I33" s="2" t="s">
        <v>23</v>
      </c>
      <c r="J33" s="7">
        <v>1351.2</v>
      </c>
      <c r="K33" s="2"/>
      <c r="L33" s="8">
        <v>1</v>
      </c>
      <c r="M33" s="9">
        <v>1126</v>
      </c>
      <c r="N33" s="10">
        <v>0.2</v>
      </c>
      <c r="O33" s="11">
        <f t="shared" si="0"/>
        <v>225.20000000000002</v>
      </c>
      <c r="P33" s="11">
        <v>7.33</v>
      </c>
      <c r="Q33" s="11">
        <v>110.59</v>
      </c>
      <c r="R33" s="11">
        <v>0</v>
      </c>
      <c r="S33" s="11">
        <f t="shared" si="1"/>
        <v>0</v>
      </c>
      <c r="T33" s="11">
        <v>8.53</v>
      </c>
      <c r="U33" s="11">
        <f t="shared" si="6"/>
        <v>8.53</v>
      </c>
      <c r="V33" s="11">
        <f t="shared" si="11"/>
        <v>320.27</v>
      </c>
      <c r="W33" s="12">
        <f t="shared" si="8"/>
        <v>1790.59</v>
      </c>
      <c r="X33" s="14">
        <f t="shared" si="10"/>
        <v>356.506469</v>
      </c>
      <c r="Y33" s="12">
        <f t="shared" si="7"/>
        <v>2147.096469</v>
      </c>
    </row>
    <row r="34" spans="1:25" ht="12.75">
      <c r="A34" s="2">
        <v>33</v>
      </c>
      <c r="B34" s="15" t="s">
        <v>6</v>
      </c>
      <c r="C34" s="15" t="s">
        <v>7</v>
      </c>
      <c r="D34" s="4">
        <v>46</v>
      </c>
      <c r="E34" s="4">
        <v>20</v>
      </c>
      <c r="F34" s="4">
        <v>26</v>
      </c>
      <c r="G34" s="5" t="s">
        <v>8</v>
      </c>
      <c r="H34" s="6" t="s">
        <v>8</v>
      </c>
      <c r="I34" s="2" t="s">
        <v>8</v>
      </c>
      <c r="J34" s="7"/>
      <c r="K34" s="2"/>
      <c r="L34" s="8">
        <v>1</v>
      </c>
      <c r="M34" s="9">
        <v>1126</v>
      </c>
      <c r="N34" s="10">
        <v>0.1</v>
      </c>
      <c r="O34" s="11">
        <f aca="true" t="shared" si="12" ref="O34:O58">M34*N34</f>
        <v>112.60000000000001</v>
      </c>
      <c r="P34" s="11">
        <v>3.33</v>
      </c>
      <c r="Q34" s="11">
        <v>53.26</v>
      </c>
      <c r="R34" s="11">
        <v>24.19</v>
      </c>
      <c r="S34" s="11">
        <f aca="true" t="shared" si="13" ref="S34:S58">2*R34</f>
        <v>48.38</v>
      </c>
      <c r="T34" s="11">
        <v>3.75</v>
      </c>
      <c r="U34" s="11">
        <f t="shared" si="6"/>
        <v>52.13</v>
      </c>
      <c r="V34" s="11">
        <f t="shared" si="11"/>
        <v>389.27</v>
      </c>
      <c r="W34" s="12">
        <f t="shared" si="8"/>
        <v>1733.26</v>
      </c>
      <c r="X34" s="14">
        <f t="shared" si="10"/>
        <v>345.092066</v>
      </c>
      <c r="Y34" s="12">
        <f t="shared" si="7"/>
        <v>2078.352066</v>
      </c>
    </row>
    <row r="35" spans="1:25" ht="12.75">
      <c r="A35" s="2">
        <v>34</v>
      </c>
      <c r="B35" s="15" t="s">
        <v>6</v>
      </c>
      <c r="C35" s="15" t="s">
        <v>7</v>
      </c>
      <c r="D35" s="4">
        <v>46</v>
      </c>
      <c r="E35" s="4">
        <v>20</v>
      </c>
      <c r="F35" s="4">
        <v>26</v>
      </c>
      <c r="G35" s="5" t="s">
        <v>8</v>
      </c>
      <c r="H35" s="6" t="s">
        <v>8</v>
      </c>
      <c r="I35" s="2" t="s">
        <v>8</v>
      </c>
      <c r="J35" s="7"/>
      <c r="K35" s="2"/>
      <c r="L35" s="8">
        <v>1</v>
      </c>
      <c r="M35" s="9">
        <v>1126</v>
      </c>
      <c r="N35" s="10">
        <v>0.2</v>
      </c>
      <c r="O35" s="11">
        <f t="shared" si="12"/>
        <v>225.20000000000002</v>
      </c>
      <c r="P35" s="11">
        <v>0</v>
      </c>
      <c r="Q35" s="11">
        <v>0</v>
      </c>
      <c r="R35" s="11">
        <v>0</v>
      </c>
      <c r="S35" s="11">
        <f t="shared" si="13"/>
        <v>0</v>
      </c>
      <c r="T35" s="11">
        <v>0</v>
      </c>
      <c r="U35" s="11">
        <f t="shared" si="6"/>
        <v>0</v>
      </c>
      <c r="V35" s="11">
        <f t="shared" si="11"/>
        <v>328.79999999999995</v>
      </c>
      <c r="W35" s="12">
        <f t="shared" si="8"/>
        <v>1680</v>
      </c>
      <c r="X35" s="14">
        <f t="shared" si="10"/>
        <v>334.488</v>
      </c>
      <c r="Y35" s="12">
        <f t="shared" si="7"/>
        <v>2014.488</v>
      </c>
    </row>
    <row r="36" spans="1:25" ht="25.5">
      <c r="A36" s="2">
        <v>35</v>
      </c>
      <c r="B36" s="3" t="s">
        <v>6</v>
      </c>
      <c r="C36" s="3" t="s">
        <v>7</v>
      </c>
      <c r="D36" s="22">
        <v>24</v>
      </c>
      <c r="E36" s="22">
        <v>0</v>
      </c>
      <c r="F36" s="22">
        <v>24</v>
      </c>
      <c r="G36" s="5" t="s">
        <v>8</v>
      </c>
      <c r="H36" s="6" t="s">
        <v>8</v>
      </c>
      <c r="I36" s="2" t="s">
        <v>24</v>
      </c>
      <c r="J36" s="7">
        <v>1004.96</v>
      </c>
      <c r="K36" s="2"/>
      <c r="L36" s="8">
        <v>1</v>
      </c>
      <c r="M36" s="9">
        <v>1126</v>
      </c>
      <c r="N36" s="10">
        <v>0.19</v>
      </c>
      <c r="O36" s="11">
        <f t="shared" si="12"/>
        <v>213.94</v>
      </c>
      <c r="P36" s="11">
        <v>2</v>
      </c>
      <c r="Q36" s="11">
        <v>29.36</v>
      </c>
      <c r="R36" s="11">
        <v>0</v>
      </c>
      <c r="S36" s="11">
        <f t="shared" si="13"/>
        <v>0</v>
      </c>
      <c r="T36" s="11">
        <v>6.46</v>
      </c>
      <c r="U36" s="11">
        <f t="shared" si="6"/>
        <v>6.46</v>
      </c>
      <c r="V36" s="11">
        <f t="shared" si="11"/>
        <v>333.5999999999999</v>
      </c>
      <c r="W36" s="12">
        <f t="shared" si="8"/>
        <v>1709.36</v>
      </c>
      <c r="X36" s="14">
        <f t="shared" si="10"/>
        <v>340.333576</v>
      </c>
      <c r="Y36" s="12">
        <f t="shared" si="7"/>
        <v>2049.6935759999997</v>
      </c>
    </row>
    <row r="37" spans="1:25" ht="12.75">
      <c r="A37" s="2">
        <v>36</v>
      </c>
      <c r="B37" s="3" t="s">
        <v>6</v>
      </c>
      <c r="C37" s="3" t="s">
        <v>7</v>
      </c>
      <c r="D37" s="4">
        <v>43</v>
      </c>
      <c r="E37" s="4">
        <v>17</v>
      </c>
      <c r="F37" s="4">
        <v>26</v>
      </c>
      <c r="G37" s="5" t="s">
        <v>8</v>
      </c>
      <c r="H37" s="6" t="s">
        <v>8</v>
      </c>
      <c r="I37" s="2" t="s">
        <v>8</v>
      </c>
      <c r="J37" s="7"/>
      <c r="K37" s="2"/>
      <c r="L37" s="8">
        <v>1</v>
      </c>
      <c r="M37" s="9">
        <v>1126</v>
      </c>
      <c r="N37" s="10">
        <v>0.2</v>
      </c>
      <c r="O37" s="11">
        <f t="shared" si="12"/>
        <v>225.20000000000002</v>
      </c>
      <c r="P37" s="11">
        <v>3.33</v>
      </c>
      <c r="Q37" s="11">
        <v>49.15</v>
      </c>
      <c r="R37" s="11">
        <v>0</v>
      </c>
      <c r="S37" s="11">
        <f t="shared" si="13"/>
        <v>0</v>
      </c>
      <c r="T37" s="11">
        <v>0</v>
      </c>
      <c r="U37" s="11">
        <f t="shared" si="6"/>
        <v>0</v>
      </c>
      <c r="V37" s="11">
        <f t="shared" si="11"/>
        <v>328.79999999999995</v>
      </c>
      <c r="W37" s="12">
        <f t="shared" si="8"/>
        <v>1729.15</v>
      </c>
      <c r="X37" s="14">
        <f t="shared" si="10"/>
        <v>344.273765</v>
      </c>
      <c r="Y37" s="12">
        <f t="shared" si="7"/>
        <v>2073.423765</v>
      </c>
    </row>
    <row r="38" spans="1:25" ht="25.5">
      <c r="A38" s="2">
        <v>37</v>
      </c>
      <c r="B38" s="3" t="s">
        <v>6</v>
      </c>
      <c r="C38" s="3" t="s">
        <v>7</v>
      </c>
      <c r="D38" s="4">
        <v>42</v>
      </c>
      <c r="E38" s="4">
        <v>16</v>
      </c>
      <c r="F38" s="4">
        <v>26</v>
      </c>
      <c r="G38" s="5" t="s">
        <v>8</v>
      </c>
      <c r="H38" s="6" t="s">
        <v>8</v>
      </c>
      <c r="I38" s="2" t="s">
        <v>25</v>
      </c>
      <c r="J38" s="7">
        <v>1351.2</v>
      </c>
      <c r="K38" s="2"/>
      <c r="L38" s="8">
        <v>1</v>
      </c>
      <c r="M38" s="9">
        <v>1126</v>
      </c>
      <c r="N38" s="10">
        <v>0.2</v>
      </c>
      <c r="O38" s="11">
        <f t="shared" si="12"/>
        <v>225.20000000000002</v>
      </c>
      <c r="P38" s="11">
        <v>9.33</v>
      </c>
      <c r="Q38" s="11">
        <v>132.85</v>
      </c>
      <c r="R38" s="11">
        <v>0</v>
      </c>
      <c r="S38" s="11">
        <f t="shared" si="13"/>
        <v>0</v>
      </c>
      <c r="T38" s="11">
        <v>9.3</v>
      </c>
      <c r="U38" s="11">
        <f t="shared" si="6"/>
        <v>9.3</v>
      </c>
      <c r="V38" s="11">
        <f t="shared" si="11"/>
        <v>319.5</v>
      </c>
      <c r="W38" s="12">
        <f t="shared" si="8"/>
        <v>1812.85</v>
      </c>
      <c r="X38" s="14">
        <f t="shared" si="10"/>
        <v>360.93843499999997</v>
      </c>
      <c r="Y38" s="12">
        <f t="shared" si="7"/>
        <v>2173.788435</v>
      </c>
    </row>
    <row r="39" spans="1:25" ht="25.5">
      <c r="A39" s="2">
        <v>38</v>
      </c>
      <c r="B39" s="3" t="s">
        <v>6</v>
      </c>
      <c r="C39" s="3" t="s">
        <v>7</v>
      </c>
      <c r="D39" s="4">
        <v>38</v>
      </c>
      <c r="E39" s="4">
        <v>12</v>
      </c>
      <c r="F39" s="4">
        <v>26</v>
      </c>
      <c r="G39" s="5" t="s">
        <v>8</v>
      </c>
      <c r="H39" s="6" t="s">
        <v>8</v>
      </c>
      <c r="I39" s="2" t="s">
        <v>26</v>
      </c>
      <c r="J39" s="7">
        <v>1351.2</v>
      </c>
      <c r="K39" s="2"/>
      <c r="L39" s="8">
        <v>1</v>
      </c>
      <c r="M39" s="9">
        <v>1126</v>
      </c>
      <c r="N39" s="10">
        <v>0.2</v>
      </c>
      <c r="O39" s="11">
        <f t="shared" si="12"/>
        <v>225.20000000000002</v>
      </c>
      <c r="P39" s="11">
        <v>18</v>
      </c>
      <c r="Q39" s="11">
        <v>288.38</v>
      </c>
      <c r="R39" s="11">
        <v>0</v>
      </c>
      <c r="S39" s="11">
        <f t="shared" si="13"/>
        <v>0</v>
      </c>
      <c r="T39" s="11">
        <v>23.1</v>
      </c>
      <c r="U39" s="11">
        <f t="shared" si="6"/>
        <v>23.1</v>
      </c>
      <c r="V39" s="11">
        <f t="shared" si="11"/>
        <v>305.70000000000005</v>
      </c>
      <c r="W39" s="12">
        <f t="shared" si="8"/>
        <v>1968.3799999999999</v>
      </c>
      <c r="X39" s="14">
        <f t="shared" si="10"/>
        <v>391.904458</v>
      </c>
      <c r="Y39" s="12">
        <f t="shared" si="7"/>
        <v>2360.284458</v>
      </c>
    </row>
    <row r="40" spans="1:25" ht="12.75">
      <c r="A40" s="2">
        <v>39</v>
      </c>
      <c r="B40" s="3" t="s">
        <v>6</v>
      </c>
      <c r="C40" s="3" t="s">
        <v>7</v>
      </c>
      <c r="D40" s="4">
        <v>26</v>
      </c>
      <c r="E40" s="4">
        <v>0</v>
      </c>
      <c r="F40" s="4">
        <v>26</v>
      </c>
      <c r="G40" s="5" t="s">
        <v>8</v>
      </c>
      <c r="H40" s="6" t="s">
        <v>8</v>
      </c>
      <c r="I40" s="2" t="s">
        <v>8</v>
      </c>
      <c r="J40" s="7"/>
      <c r="K40" s="2"/>
      <c r="L40" s="8">
        <v>1</v>
      </c>
      <c r="M40" s="9">
        <v>1126</v>
      </c>
      <c r="N40" s="10">
        <v>0.2</v>
      </c>
      <c r="O40" s="11">
        <f t="shared" si="12"/>
        <v>225.20000000000002</v>
      </c>
      <c r="P40" s="11">
        <v>2</v>
      </c>
      <c r="Q40" s="11">
        <v>29.49</v>
      </c>
      <c r="R40" s="11">
        <v>0</v>
      </c>
      <c r="S40" s="11">
        <f t="shared" si="13"/>
        <v>0</v>
      </c>
      <c r="T40" s="11">
        <v>1.33</v>
      </c>
      <c r="U40" s="11">
        <f t="shared" si="6"/>
        <v>1.33</v>
      </c>
      <c r="V40" s="11">
        <f t="shared" si="11"/>
        <v>327.47</v>
      </c>
      <c r="W40" s="12">
        <f t="shared" si="8"/>
        <v>1709.49</v>
      </c>
      <c r="X40" s="14">
        <f t="shared" si="10"/>
        <v>340.359459</v>
      </c>
      <c r="Y40" s="12">
        <f t="shared" si="7"/>
        <v>2049.849459</v>
      </c>
    </row>
    <row r="41" spans="1:25" ht="25.5">
      <c r="A41" s="2">
        <v>40</v>
      </c>
      <c r="B41" s="3" t="s">
        <v>6</v>
      </c>
      <c r="C41" s="3" t="s">
        <v>7</v>
      </c>
      <c r="D41" s="4">
        <v>50</v>
      </c>
      <c r="E41" s="4">
        <v>24</v>
      </c>
      <c r="F41" s="4">
        <v>26</v>
      </c>
      <c r="G41" s="5" t="s">
        <v>8</v>
      </c>
      <c r="H41" s="6" t="s">
        <v>8</v>
      </c>
      <c r="I41" s="2" t="s">
        <v>27</v>
      </c>
      <c r="J41" s="7">
        <v>1351.2</v>
      </c>
      <c r="K41" s="2"/>
      <c r="L41" s="8">
        <v>1</v>
      </c>
      <c r="M41" s="9">
        <v>1126</v>
      </c>
      <c r="N41" s="10">
        <v>0.2</v>
      </c>
      <c r="O41" s="11">
        <f t="shared" si="12"/>
        <v>225.20000000000002</v>
      </c>
      <c r="P41" s="11">
        <v>16.66</v>
      </c>
      <c r="Q41" s="11">
        <v>260.47</v>
      </c>
      <c r="R41" s="11">
        <v>0</v>
      </c>
      <c r="S41" s="11">
        <f t="shared" si="13"/>
        <v>0</v>
      </c>
      <c r="T41" s="11">
        <v>34.6</v>
      </c>
      <c r="U41" s="11">
        <f t="shared" si="6"/>
        <v>34.6</v>
      </c>
      <c r="V41" s="11">
        <f t="shared" si="11"/>
        <v>294.20000000000005</v>
      </c>
      <c r="W41" s="12">
        <f t="shared" si="8"/>
        <v>1940.47</v>
      </c>
      <c r="X41" s="14">
        <f t="shared" si="10"/>
        <v>386.347577</v>
      </c>
      <c r="Y41" s="12">
        <f t="shared" si="7"/>
        <v>2326.817577</v>
      </c>
    </row>
    <row r="42" spans="1:25" ht="12.75">
      <c r="A42" s="2">
        <v>41</v>
      </c>
      <c r="B42" s="3" t="s">
        <v>6</v>
      </c>
      <c r="C42" s="3" t="s">
        <v>7</v>
      </c>
      <c r="D42" s="4">
        <v>35</v>
      </c>
      <c r="E42" s="4">
        <v>9</v>
      </c>
      <c r="F42" s="4">
        <v>26</v>
      </c>
      <c r="G42" s="5" t="s">
        <v>8</v>
      </c>
      <c r="H42" s="6" t="s">
        <v>8</v>
      </c>
      <c r="I42" s="2" t="s">
        <v>8</v>
      </c>
      <c r="J42" s="7"/>
      <c r="K42" s="2"/>
      <c r="L42" s="8">
        <v>1</v>
      </c>
      <c r="M42" s="9">
        <v>1126</v>
      </c>
      <c r="N42" s="10">
        <v>0.2</v>
      </c>
      <c r="O42" s="11">
        <f t="shared" si="12"/>
        <v>225.20000000000002</v>
      </c>
      <c r="P42" s="11">
        <v>14</v>
      </c>
      <c r="Q42" s="11">
        <v>211.01</v>
      </c>
      <c r="R42" s="11">
        <v>0</v>
      </c>
      <c r="S42" s="11">
        <f t="shared" si="13"/>
        <v>0</v>
      </c>
      <c r="T42" s="11">
        <v>24.87</v>
      </c>
      <c r="U42" s="11">
        <f t="shared" si="6"/>
        <v>24.87</v>
      </c>
      <c r="V42" s="11">
        <f t="shared" si="11"/>
        <v>303.93000000000006</v>
      </c>
      <c r="W42" s="12">
        <f t="shared" si="8"/>
        <v>1891.01</v>
      </c>
      <c r="X42" s="14">
        <f t="shared" si="10"/>
        <v>376.500091</v>
      </c>
      <c r="Y42" s="12">
        <f t="shared" si="7"/>
        <v>2267.510091</v>
      </c>
    </row>
    <row r="43" spans="1:25" ht="12.75">
      <c r="A43" s="2">
        <v>42</v>
      </c>
      <c r="B43" s="3" t="s">
        <v>6</v>
      </c>
      <c r="C43" s="3" t="s">
        <v>7</v>
      </c>
      <c r="D43" s="4">
        <v>27.5</v>
      </c>
      <c r="E43" s="4">
        <v>1.5</v>
      </c>
      <c r="F43" s="4">
        <v>26</v>
      </c>
      <c r="G43" s="5" t="s">
        <v>8</v>
      </c>
      <c r="H43" s="6" t="s">
        <v>8</v>
      </c>
      <c r="I43" s="2" t="s">
        <v>8</v>
      </c>
      <c r="J43" s="7"/>
      <c r="K43" s="2"/>
      <c r="L43" s="8">
        <v>1</v>
      </c>
      <c r="M43" s="9">
        <v>1126</v>
      </c>
      <c r="N43" s="10">
        <v>0.09</v>
      </c>
      <c r="O43" s="11">
        <f t="shared" si="12"/>
        <v>101.33999999999999</v>
      </c>
      <c r="P43" s="11">
        <v>6.66</v>
      </c>
      <c r="Q43" s="11">
        <v>106.19</v>
      </c>
      <c r="R43" s="11">
        <v>0</v>
      </c>
      <c r="S43" s="11">
        <f t="shared" si="13"/>
        <v>0</v>
      </c>
      <c r="T43" s="11">
        <v>19.17</v>
      </c>
      <c r="U43" s="11">
        <f t="shared" si="6"/>
        <v>19.17</v>
      </c>
      <c r="V43" s="11">
        <f t="shared" si="11"/>
        <v>433.49</v>
      </c>
      <c r="W43" s="12">
        <f t="shared" si="8"/>
        <v>1786.19</v>
      </c>
      <c r="X43" s="14">
        <f t="shared" si="10"/>
        <v>355.630429</v>
      </c>
      <c r="Y43" s="12">
        <f t="shared" si="7"/>
        <v>2141.820429</v>
      </c>
    </row>
    <row r="44" spans="1:25" ht="25.5">
      <c r="A44" s="2">
        <v>43</v>
      </c>
      <c r="B44" s="3" t="s">
        <v>6</v>
      </c>
      <c r="C44" s="3" t="s">
        <v>7</v>
      </c>
      <c r="D44" s="4">
        <v>38</v>
      </c>
      <c r="E44" s="4">
        <v>2</v>
      </c>
      <c r="F44" s="4">
        <v>26</v>
      </c>
      <c r="G44" s="5" t="s">
        <v>34</v>
      </c>
      <c r="H44" s="6" t="s">
        <v>8</v>
      </c>
      <c r="I44" s="2" t="s">
        <v>28</v>
      </c>
      <c r="J44" s="7">
        <v>2702.4</v>
      </c>
      <c r="K44" s="2"/>
      <c r="L44" s="8">
        <v>1</v>
      </c>
      <c r="M44" s="9">
        <v>1126</v>
      </c>
      <c r="N44" s="10">
        <v>0.2</v>
      </c>
      <c r="O44" s="11">
        <f t="shared" si="12"/>
        <v>225.20000000000002</v>
      </c>
      <c r="P44" s="11">
        <v>0</v>
      </c>
      <c r="Q44" s="11">
        <v>0</v>
      </c>
      <c r="R44" s="11">
        <v>0</v>
      </c>
      <c r="S44" s="11">
        <f t="shared" si="13"/>
        <v>0</v>
      </c>
      <c r="T44" s="11">
        <v>0</v>
      </c>
      <c r="U44" s="11">
        <f t="shared" si="6"/>
        <v>0</v>
      </c>
      <c r="V44" s="11">
        <f t="shared" si="11"/>
        <v>328.79999999999995</v>
      </c>
      <c r="W44" s="12">
        <f t="shared" si="8"/>
        <v>1680</v>
      </c>
      <c r="X44" s="14">
        <f t="shared" si="10"/>
        <v>334.488</v>
      </c>
      <c r="Y44" s="12">
        <f t="shared" si="7"/>
        <v>2014.488</v>
      </c>
    </row>
    <row r="45" spans="1:25" ht="12.75">
      <c r="A45" s="2">
        <v>44</v>
      </c>
      <c r="B45" s="3" t="s">
        <v>6</v>
      </c>
      <c r="C45" s="3" t="s">
        <v>7</v>
      </c>
      <c r="D45" s="4">
        <v>45</v>
      </c>
      <c r="E45" s="4">
        <v>19</v>
      </c>
      <c r="F45" s="4">
        <v>26</v>
      </c>
      <c r="G45" s="5" t="s">
        <v>8</v>
      </c>
      <c r="H45" s="6" t="s">
        <v>8</v>
      </c>
      <c r="I45" s="2" t="s">
        <v>8</v>
      </c>
      <c r="J45" s="7"/>
      <c r="K45" s="7">
        <v>2702.4</v>
      </c>
      <c r="L45" s="8">
        <v>1</v>
      </c>
      <c r="M45" s="9">
        <v>1126</v>
      </c>
      <c r="N45" s="10">
        <v>0.16</v>
      </c>
      <c r="O45" s="11">
        <f t="shared" si="12"/>
        <v>180.16</v>
      </c>
      <c r="P45" s="11">
        <v>21.33</v>
      </c>
      <c r="Q45" s="11">
        <v>333.2</v>
      </c>
      <c r="R45" s="11">
        <v>0</v>
      </c>
      <c r="S45" s="11">
        <f t="shared" si="13"/>
        <v>0</v>
      </c>
      <c r="T45" s="11">
        <v>51.17</v>
      </c>
      <c r="U45" s="11">
        <f t="shared" si="6"/>
        <v>51.17</v>
      </c>
      <c r="V45" s="11">
        <f t="shared" si="11"/>
        <v>322.66999999999985</v>
      </c>
      <c r="W45" s="12">
        <f t="shared" si="8"/>
        <v>2013.2</v>
      </c>
      <c r="X45" s="14">
        <f t="shared" si="10"/>
        <v>400.82812</v>
      </c>
      <c r="Y45" s="12">
        <f t="shared" si="7"/>
        <v>2414.02812</v>
      </c>
    </row>
    <row r="46" spans="1:25" ht="12.75">
      <c r="A46" s="2">
        <v>45</v>
      </c>
      <c r="B46" s="3" t="s">
        <v>6</v>
      </c>
      <c r="C46" s="3" t="s">
        <v>7</v>
      </c>
      <c r="D46" s="4">
        <v>20</v>
      </c>
      <c r="E46" s="4">
        <v>13</v>
      </c>
      <c r="F46" s="4">
        <v>7</v>
      </c>
      <c r="G46" s="5" t="s">
        <v>8</v>
      </c>
      <c r="H46" s="6" t="s">
        <v>8</v>
      </c>
      <c r="I46" s="2" t="s">
        <v>8</v>
      </c>
      <c r="J46" s="7"/>
      <c r="K46" s="2"/>
      <c r="L46" s="8">
        <v>1</v>
      </c>
      <c r="M46" s="9">
        <v>1126</v>
      </c>
      <c r="N46" s="10">
        <v>0.06</v>
      </c>
      <c r="O46" s="11">
        <f t="shared" si="12"/>
        <v>67.56</v>
      </c>
      <c r="P46" s="11">
        <v>19.33</v>
      </c>
      <c r="Q46" s="11">
        <v>259.01</v>
      </c>
      <c r="R46" s="11">
        <v>0</v>
      </c>
      <c r="S46" s="11">
        <f t="shared" si="13"/>
        <v>0</v>
      </c>
      <c r="T46" s="11">
        <v>0</v>
      </c>
      <c r="U46" s="11">
        <f t="shared" si="6"/>
        <v>0</v>
      </c>
      <c r="V46" s="11">
        <f t="shared" si="11"/>
        <v>486.44000000000005</v>
      </c>
      <c r="W46" s="12">
        <f t="shared" si="8"/>
        <v>1939.01</v>
      </c>
      <c r="X46" s="14">
        <f t="shared" si="10"/>
        <v>386.056891</v>
      </c>
      <c r="Y46" s="12">
        <f t="shared" si="7"/>
        <v>2325.066891</v>
      </c>
    </row>
    <row r="47" spans="1:25" ht="12.75">
      <c r="A47" s="2">
        <v>46</v>
      </c>
      <c r="B47" s="3" t="s">
        <v>6</v>
      </c>
      <c r="C47" s="3" t="s">
        <v>7</v>
      </c>
      <c r="D47" s="4">
        <v>42</v>
      </c>
      <c r="E47" s="4">
        <v>6</v>
      </c>
      <c r="F47" s="4">
        <v>26</v>
      </c>
      <c r="G47" s="5" t="s">
        <v>34</v>
      </c>
      <c r="H47" s="6" t="s">
        <v>8</v>
      </c>
      <c r="I47" s="2" t="s">
        <v>8</v>
      </c>
      <c r="J47" s="7"/>
      <c r="K47" s="2"/>
      <c r="L47" s="8">
        <v>1</v>
      </c>
      <c r="M47" s="9">
        <v>1126</v>
      </c>
      <c r="N47" s="10">
        <v>0.2</v>
      </c>
      <c r="O47" s="11">
        <f t="shared" si="12"/>
        <v>225.20000000000002</v>
      </c>
      <c r="P47" s="11">
        <v>0</v>
      </c>
      <c r="Q47" s="11">
        <v>0</v>
      </c>
      <c r="R47" s="11">
        <v>0</v>
      </c>
      <c r="S47" s="11">
        <f t="shared" si="13"/>
        <v>0</v>
      </c>
      <c r="T47" s="11">
        <v>0</v>
      </c>
      <c r="U47" s="11">
        <f t="shared" si="6"/>
        <v>0</v>
      </c>
      <c r="V47" s="11">
        <f t="shared" si="11"/>
        <v>328.79999999999995</v>
      </c>
      <c r="W47" s="12">
        <f t="shared" si="8"/>
        <v>1680</v>
      </c>
      <c r="X47" s="13">
        <v>293.33</v>
      </c>
      <c r="Y47" s="12">
        <f t="shared" si="7"/>
        <v>1973.33</v>
      </c>
    </row>
    <row r="48" spans="1:25" ht="12.75">
      <c r="A48" s="2">
        <v>47</v>
      </c>
      <c r="B48" s="3" t="s">
        <v>6</v>
      </c>
      <c r="C48" s="3" t="s">
        <v>7</v>
      </c>
      <c r="D48" s="4">
        <v>33.5</v>
      </c>
      <c r="E48" s="4">
        <v>7.5</v>
      </c>
      <c r="F48" s="4">
        <v>26</v>
      </c>
      <c r="G48" s="5" t="s">
        <v>8</v>
      </c>
      <c r="H48" s="6" t="s">
        <v>8</v>
      </c>
      <c r="I48" s="2" t="s">
        <v>8</v>
      </c>
      <c r="J48" s="7"/>
      <c r="K48" s="2"/>
      <c r="L48" s="8">
        <v>1</v>
      </c>
      <c r="M48" s="9">
        <v>1126</v>
      </c>
      <c r="N48" s="10">
        <v>0.2</v>
      </c>
      <c r="O48" s="11">
        <f t="shared" si="12"/>
        <v>225.20000000000002</v>
      </c>
      <c r="P48" s="11">
        <v>7.33</v>
      </c>
      <c r="Q48" s="11">
        <v>93.66</v>
      </c>
      <c r="R48" s="11">
        <v>0</v>
      </c>
      <c r="S48" s="11">
        <f t="shared" si="13"/>
        <v>0</v>
      </c>
      <c r="T48" s="11">
        <v>7.7</v>
      </c>
      <c r="U48" s="11">
        <f t="shared" si="6"/>
        <v>7.7</v>
      </c>
      <c r="V48" s="11">
        <f t="shared" si="11"/>
        <v>321.0999999999999</v>
      </c>
      <c r="W48" s="12">
        <f t="shared" si="8"/>
        <v>1773.66</v>
      </c>
      <c r="X48" s="11">
        <f>W48*19.91%</f>
        <v>353.135706</v>
      </c>
      <c r="Y48" s="12">
        <f t="shared" si="7"/>
        <v>2126.795706</v>
      </c>
    </row>
    <row r="49" spans="1:25" ht="12.75">
      <c r="A49" s="2">
        <v>48</v>
      </c>
      <c r="B49" s="3" t="s">
        <v>6</v>
      </c>
      <c r="C49" s="3" t="s">
        <v>7</v>
      </c>
      <c r="D49" s="4">
        <v>30</v>
      </c>
      <c r="E49" s="4">
        <v>4</v>
      </c>
      <c r="F49" s="4">
        <v>26</v>
      </c>
      <c r="G49" s="5" t="s">
        <v>8</v>
      </c>
      <c r="H49" s="6" t="s">
        <v>8</v>
      </c>
      <c r="I49" s="2" t="s">
        <v>8</v>
      </c>
      <c r="J49" s="7"/>
      <c r="K49" s="2"/>
      <c r="L49" s="23">
        <v>1</v>
      </c>
      <c r="M49" s="9">
        <v>1126</v>
      </c>
      <c r="N49" s="10">
        <v>0.2</v>
      </c>
      <c r="O49" s="11">
        <f t="shared" si="12"/>
        <v>225.20000000000002</v>
      </c>
      <c r="P49" s="11">
        <v>0</v>
      </c>
      <c r="Q49" s="11">
        <v>0</v>
      </c>
      <c r="R49" s="11">
        <v>0</v>
      </c>
      <c r="S49" s="11">
        <f t="shared" si="13"/>
        <v>0</v>
      </c>
      <c r="T49" s="11">
        <v>0</v>
      </c>
      <c r="U49" s="11">
        <f t="shared" si="6"/>
        <v>0</v>
      </c>
      <c r="V49" s="11">
        <f t="shared" si="11"/>
        <v>328.79999999999995</v>
      </c>
      <c r="W49" s="12">
        <f t="shared" si="8"/>
        <v>1680</v>
      </c>
      <c r="X49" s="13">
        <v>293.33</v>
      </c>
      <c r="Y49" s="12">
        <f t="shared" si="7"/>
        <v>1973.33</v>
      </c>
    </row>
    <row r="50" spans="1:25" ht="12.75">
      <c r="A50" s="2">
        <v>49</v>
      </c>
      <c r="B50" s="3" t="s">
        <v>6</v>
      </c>
      <c r="C50" s="3" t="s">
        <v>7</v>
      </c>
      <c r="D50" s="4">
        <v>41.5</v>
      </c>
      <c r="E50" s="4">
        <v>15.5</v>
      </c>
      <c r="F50" s="4">
        <v>26</v>
      </c>
      <c r="G50" s="5" t="s">
        <v>8</v>
      </c>
      <c r="H50" s="6" t="s">
        <v>8</v>
      </c>
      <c r="I50" s="2" t="s">
        <v>8</v>
      </c>
      <c r="J50" s="7"/>
      <c r="K50" s="2"/>
      <c r="L50" s="23">
        <v>1</v>
      </c>
      <c r="M50" s="9">
        <v>1126</v>
      </c>
      <c r="N50" s="10">
        <v>0.2</v>
      </c>
      <c r="O50" s="11">
        <f t="shared" si="12"/>
        <v>225.20000000000002</v>
      </c>
      <c r="P50" s="11">
        <v>14</v>
      </c>
      <c r="Q50" s="11">
        <v>220.58</v>
      </c>
      <c r="R50" s="11">
        <v>83.94</v>
      </c>
      <c r="S50" s="11">
        <f t="shared" si="13"/>
        <v>167.88</v>
      </c>
      <c r="T50" s="11">
        <v>13.04</v>
      </c>
      <c r="U50" s="11">
        <f t="shared" si="6"/>
        <v>180.92</v>
      </c>
      <c r="V50" s="11">
        <f t="shared" si="11"/>
        <v>147.87999999999988</v>
      </c>
      <c r="W50" s="12">
        <f t="shared" si="8"/>
        <v>1900.5799999999997</v>
      </c>
      <c r="X50" s="11">
        <f aca="true" t="shared" si="14" ref="X50:X58">W50*19.91%</f>
        <v>378.40547799999996</v>
      </c>
      <c r="Y50" s="12">
        <f t="shared" si="7"/>
        <v>2278.9854779999996</v>
      </c>
    </row>
    <row r="51" spans="1:25" ht="25.5">
      <c r="A51" s="2">
        <v>50</v>
      </c>
      <c r="B51" s="3" t="s">
        <v>6</v>
      </c>
      <c r="C51" s="3" t="s">
        <v>7</v>
      </c>
      <c r="D51" s="4">
        <v>39</v>
      </c>
      <c r="E51" s="4">
        <v>13</v>
      </c>
      <c r="F51" s="4">
        <v>26</v>
      </c>
      <c r="G51" s="5" t="s">
        <v>8</v>
      </c>
      <c r="H51" s="6" t="s">
        <v>8</v>
      </c>
      <c r="I51" s="2" t="s">
        <v>29</v>
      </c>
      <c r="J51" s="7">
        <v>2026.8</v>
      </c>
      <c r="K51" s="2"/>
      <c r="L51" s="23">
        <v>1</v>
      </c>
      <c r="M51" s="9">
        <v>1126</v>
      </c>
      <c r="N51" s="10">
        <v>0.2</v>
      </c>
      <c r="O51" s="11">
        <f t="shared" si="12"/>
        <v>225.20000000000002</v>
      </c>
      <c r="P51" s="11">
        <v>0</v>
      </c>
      <c r="Q51" s="11">
        <v>0</v>
      </c>
      <c r="R51" s="11">
        <v>0</v>
      </c>
      <c r="S51" s="11">
        <f t="shared" si="13"/>
        <v>0</v>
      </c>
      <c r="T51" s="11">
        <v>0</v>
      </c>
      <c r="U51" s="11">
        <f t="shared" si="6"/>
        <v>0</v>
      </c>
      <c r="V51" s="11">
        <f t="shared" si="11"/>
        <v>328.79999999999995</v>
      </c>
      <c r="W51" s="12">
        <f t="shared" si="8"/>
        <v>1680</v>
      </c>
      <c r="X51" s="11">
        <f t="shared" si="14"/>
        <v>334.488</v>
      </c>
      <c r="Y51" s="12">
        <f t="shared" si="7"/>
        <v>2014.488</v>
      </c>
    </row>
    <row r="52" spans="1:25" ht="25.5">
      <c r="A52" s="2">
        <v>51</v>
      </c>
      <c r="B52" s="3" t="s">
        <v>6</v>
      </c>
      <c r="C52" s="3" t="s">
        <v>7</v>
      </c>
      <c r="D52" s="4">
        <v>31</v>
      </c>
      <c r="E52" s="4">
        <v>5</v>
      </c>
      <c r="F52" s="4">
        <v>26</v>
      </c>
      <c r="G52" s="5" t="s">
        <v>8</v>
      </c>
      <c r="H52" s="6" t="s">
        <v>8</v>
      </c>
      <c r="I52" s="2" t="s">
        <v>30</v>
      </c>
      <c r="J52" s="7">
        <v>2702.4</v>
      </c>
      <c r="K52" s="2"/>
      <c r="L52" s="8">
        <v>1</v>
      </c>
      <c r="M52" s="9">
        <v>1126</v>
      </c>
      <c r="N52" s="10">
        <v>0.2</v>
      </c>
      <c r="O52" s="11">
        <f t="shared" si="12"/>
        <v>225.20000000000002</v>
      </c>
      <c r="P52" s="11">
        <v>13.16</v>
      </c>
      <c r="Q52" s="11">
        <v>184.83</v>
      </c>
      <c r="R52" s="11">
        <v>0</v>
      </c>
      <c r="S52" s="11">
        <f t="shared" si="13"/>
        <v>0</v>
      </c>
      <c r="T52" s="11">
        <v>28.13</v>
      </c>
      <c r="U52" s="11">
        <f t="shared" si="6"/>
        <v>28.13</v>
      </c>
      <c r="V52" s="11">
        <f t="shared" si="11"/>
        <v>300.66999999999985</v>
      </c>
      <c r="W52" s="12">
        <f t="shared" si="8"/>
        <v>1864.83</v>
      </c>
      <c r="X52" s="11">
        <f t="shared" si="14"/>
        <v>371.287653</v>
      </c>
      <c r="Y52" s="12">
        <f t="shared" si="7"/>
        <v>2236.117653</v>
      </c>
    </row>
    <row r="53" spans="1:25" ht="12.75">
      <c r="A53" s="2">
        <v>52</v>
      </c>
      <c r="B53" s="3" t="s">
        <v>6</v>
      </c>
      <c r="C53" s="3" t="s">
        <v>7</v>
      </c>
      <c r="D53" s="4">
        <v>53</v>
      </c>
      <c r="E53" s="4">
        <v>17</v>
      </c>
      <c r="F53" s="4">
        <v>26</v>
      </c>
      <c r="G53" s="5" t="s">
        <v>34</v>
      </c>
      <c r="H53" s="6" t="s">
        <v>8</v>
      </c>
      <c r="I53" s="2" t="s">
        <v>8</v>
      </c>
      <c r="J53" s="7"/>
      <c r="K53" s="2"/>
      <c r="L53" s="8">
        <v>1</v>
      </c>
      <c r="M53" s="9">
        <v>1126</v>
      </c>
      <c r="N53" s="10">
        <v>0.2</v>
      </c>
      <c r="O53" s="11">
        <f t="shared" si="12"/>
        <v>225.20000000000002</v>
      </c>
      <c r="P53" s="11">
        <v>6.66</v>
      </c>
      <c r="Q53" s="11">
        <v>99.78</v>
      </c>
      <c r="R53" s="11">
        <v>0</v>
      </c>
      <c r="S53" s="11">
        <f t="shared" si="13"/>
        <v>0</v>
      </c>
      <c r="T53" s="11">
        <v>4.95</v>
      </c>
      <c r="U53" s="11">
        <f t="shared" si="6"/>
        <v>4.95</v>
      </c>
      <c r="V53" s="11">
        <f t="shared" si="11"/>
        <v>323.8499999999999</v>
      </c>
      <c r="W53" s="12">
        <f t="shared" si="8"/>
        <v>1779.78</v>
      </c>
      <c r="X53" s="14">
        <f t="shared" si="14"/>
        <v>354.354198</v>
      </c>
      <c r="Y53" s="12">
        <f t="shared" si="7"/>
        <v>2134.1341979999997</v>
      </c>
    </row>
    <row r="54" spans="1:25" ht="25.5">
      <c r="A54" s="2">
        <v>53</v>
      </c>
      <c r="B54" s="3" t="s">
        <v>6</v>
      </c>
      <c r="C54" s="3" t="s">
        <v>7</v>
      </c>
      <c r="D54" s="4">
        <v>37</v>
      </c>
      <c r="E54" s="4">
        <v>11</v>
      </c>
      <c r="F54" s="4">
        <v>26</v>
      </c>
      <c r="G54" s="5" t="s">
        <v>8</v>
      </c>
      <c r="H54" s="6" t="s">
        <v>8</v>
      </c>
      <c r="I54" s="2" t="s">
        <v>31</v>
      </c>
      <c r="J54" s="7">
        <v>1351.2</v>
      </c>
      <c r="K54" s="2"/>
      <c r="L54" s="8">
        <v>1</v>
      </c>
      <c r="M54" s="9">
        <v>1126</v>
      </c>
      <c r="N54" s="10">
        <v>0.2</v>
      </c>
      <c r="O54" s="11">
        <f t="shared" si="12"/>
        <v>225.20000000000002</v>
      </c>
      <c r="P54" s="11">
        <v>8</v>
      </c>
      <c r="Q54" s="11">
        <v>118.01</v>
      </c>
      <c r="R54" s="11">
        <v>0</v>
      </c>
      <c r="S54" s="11">
        <f t="shared" si="13"/>
        <v>0</v>
      </c>
      <c r="T54" s="11">
        <v>3.67</v>
      </c>
      <c r="U54" s="11">
        <f t="shared" si="6"/>
        <v>3.67</v>
      </c>
      <c r="V54" s="11">
        <f t="shared" si="11"/>
        <v>325.1299999999999</v>
      </c>
      <c r="W54" s="12">
        <f t="shared" si="8"/>
        <v>1798.01</v>
      </c>
      <c r="X54" s="14">
        <f t="shared" si="14"/>
        <v>357.983791</v>
      </c>
      <c r="Y54" s="12">
        <f t="shared" si="7"/>
        <v>2155.993791</v>
      </c>
    </row>
    <row r="55" spans="1:25" ht="12.75">
      <c r="A55" s="2">
        <v>54</v>
      </c>
      <c r="B55" s="3" t="s">
        <v>6</v>
      </c>
      <c r="C55" s="3" t="s">
        <v>7</v>
      </c>
      <c r="D55" s="4">
        <v>38.5</v>
      </c>
      <c r="E55" s="4">
        <v>12.5</v>
      </c>
      <c r="F55" s="4">
        <v>26</v>
      </c>
      <c r="G55" s="5" t="s">
        <v>8</v>
      </c>
      <c r="H55" s="6" t="s">
        <v>8</v>
      </c>
      <c r="I55" s="2" t="s">
        <v>8</v>
      </c>
      <c r="J55" s="7"/>
      <c r="K55" s="2"/>
      <c r="L55" s="8">
        <v>1</v>
      </c>
      <c r="M55" s="9">
        <v>1126</v>
      </c>
      <c r="N55" s="10">
        <v>0.2</v>
      </c>
      <c r="O55" s="11">
        <f t="shared" si="12"/>
        <v>225.20000000000002</v>
      </c>
      <c r="P55" s="11">
        <v>17.33</v>
      </c>
      <c r="Q55" s="11">
        <v>282.42</v>
      </c>
      <c r="R55" s="11">
        <v>64.16</v>
      </c>
      <c r="S55" s="11">
        <f t="shared" si="13"/>
        <v>128.32</v>
      </c>
      <c r="T55" s="11">
        <v>47.6</v>
      </c>
      <c r="U55" s="11">
        <f t="shared" si="6"/>
        <v>175.92</v>
      </c>
      <c r="V55" s="11">
        <f t="shared" si="11"/>
        <v>152.87999999999988</v>
      </c>
      <c r="W55" s="12">
        <f t="shared" si="8"/>
        <v>1962.4199999999998</v>
      </c>
      <c r="X55" s="14">
        <f t="shared" si="14"/>
        <v>390.71782199999996</v>
      </c>
      <c r="Y55" s="12">
        <f t="shared" si="7"/>
        <v>2353.1378219999997</v>
      </c>
    </row>
    <row r="56" spans="1:25" ht="12.75">
      <c r="A56" s="2">
        <v>55</v>
      </c>
      <c r="B56" s="3" t="s">
        <v>6</v>
      </c>
      <c r="C56" s="3" t="s">
        <v>7</v>
      </c>
      <c r="D56" s="4">
        <v>43.5</v>
      </c>
      <c r="E56" s="4">
        <v>17.5</v>
      </c>
      <c r="F56" s="4">
        <v>26</v>
      </c>
      <c r="G56" s="5" t="s">
        <v>8</v>
      </c>
      <c r="H56" s="6" t="s">
        <v>8</v>
      </c>
      <c r="I56" s="2" t="s">
        <v>8</v>
      </c>
      <c r="J56" s="7"/>
      <c r="K56" s="2"/>
      <c r="L56" s="8">
        <v>1</v>
      </c>
      <c r="M56" s="9">
        <v>1126</v>
      </c>
      <c r="N56" s="10">
        <v>0.2</v>
      </c>
      <c r="O56" s="11">
        <f t="shared" si="12"/>
        <v>225.20000000000002</v>
      </c>
      <c r="P56" s="11">
        <v>23.33</v>
      </c>
      <c r="Q56" s="11">
        <v>332.06</v>
      </c>
      <c r="R56" s="11">
        <v>78.66</v>
      </c>
      <c r="S56" s="11">
        <f t="shared" si="13"/>
        <v>157.32</v>
      </c>
      <c r="T56" s="11">
        <v>16.1</v>
      </c>
      <c r="U56" s="11">
        <f t="shared" si="6"/>
        <v>173.42</v>
      </c>
      <c r="V56" s="11">
        <f t="shared" si="11"/>
        <v>155.37999999999988</v>
      </c>
      <c r="W56" s="12">
        <f t="shared" si="8"/>
        <v>2012.0599999999997</v>
      </c>
      <c r="X56" s="14">
        <f t="shared" si="14"/>
        <v>400.6011459999999</v>
      </c>
      <c r="Y56" s="12">
        <f t="shared" si="7"/>
        <v>2412.6611459999995</v>
      </c>
    </row>
    <row r="57" spans="1:25" ht="12.75">
      <c r="A57" s="2">
        <v>56</v>
      </c>
      <c r="B57" s="3" t="s">
        <v>6</v>
      </c>
      <c r="C57" s="3" t="s">
        <v>7</v>
      </c>
      <c r="D57" s="4">
        <v>34</v>
      </c>
      <c r="E57" s="4">
        <v>8</v>
      </c>
      <c r="F57" s="4">
        <v>26</v>
      </c>
      <c r="G57" s="5" t="s">
        <v>8</v>
      </c>
      <c r="H57" s="6" t="s">
        <v>8</v>
      </c>
      <c r="I57" s="2" t="s">
        <v>8</v>
      </c>
      <c r="J57" s="7"/>
      <c r="K57" s="2"/>
      <c r="L57" s="8">
        <v>1</v>
      </c>
      <c r="M57" s="9">
        <v>1126</v>
      </c>
      <c r="N57" s="10">
        <v>0.2</v>
      </c>
      <c r="O57" s="11">
        <f t="shared" si="12"/>
        <v>225.20000000000002</v>
      </c>
      <c r="P57" s="11">
        <v>9.33</v>
      </c>
      <c r="Q57" s="11">
        <v>170.21</v>
      </c>
      <c r="R57" s="11">
        <v>0</v>
      </c>
      <c r="S57" s="11">
        <f t="shared" si="13"/>
        <v>0</v>
      </c>
      <c r="T57" s="11">
        <v>13.19</v>
      </c>
      <c r="U57" s="11">
        <f t="shared" si="6"/>
        <v>13.19</v>
      </c>
      <c r="V57" s="11">
        <f t="shared" si="11"/>
        <v>315.6099999999999</v>
      </c>
      <c r="W57" s="12">
        <f t="shared" si="8"/>
        <v>1850.21</v>
      </c>
      <c r="X57" s="14">
        <f t="shared" si="14"/>
        <v>368.37681100000003</v>
      </c>
      <c r="Y57" s="12">
        <f t="shared" si="7"/>
        <v>2218.586811</v>
      </c>
    </row>
    <row r="58" spans="1:25" ht="25.5">
      <c r="A58" s="6">
        <v>57</v>
      </c>
      <c r="B58" s="3" t="s">
        <v>6</v>
      </c>
      <c r="C58" s="3" t="s">
        <v>7</v>
      </c>
      <c r="D58" s="24">
        <v>57</v>
      </c>
      <c r="E58" s="24">
        <v>31</v>
      </c>
      <c r="F58" s="24">
        <v>26</v>
      </c>
      <c r="G58" s="5" t="s">
        <v>8</v>
      </c>
      <c r="H58" s="6" t="s">
        <v>8</v>
      </c>
      <c r="I58" s="6" t="s">
        <v>35</v>
      </c>
      <c r="J58" s="7">
        <v>2026.8</v>
      </c>
      <c r="K58" s="6"/>
      <c r="L58" s="8">
        <v>1</v>
      </c>
      <c r="M58" s="9">
        <v>1185</v>
      </c>
      <c r="N58" s="10">
        <v>0.2</v>
      </c>
      <c r="O58" s="11">
        <f t="shared" si="12"/>
        <v>237</v>
      </c>
      <c r="P58" s="11">
        <v>0</v>
      </c>
      <c r="Q58" s="11">
        <v>0</v>
      </c>
      <c r="R58" s="11">
        <v>0</v>
      </c>
      <c r="S58" s="11">
        <f t="shared" si="13"/>
        <v>0</v>
      </c>
      <c r="T58" s="11">
        <v>0</v>
      </c>
      <c r="U58" s="11">
        <v>0</v>
      </c>
      <c r="V58" s="11">
        <f t="shared" si="11"/>
        <v>258</v>
      </c>
      <c r="W58" s="12">
        <f t="shared" si="8"/>
        <v>1680</v>
      </c>
      <c r="X58" s="14">
        <f t="shared" si="14"/>
        <v>334.488</v>
      </c>
      <c r="Y58" s="12">
        <f t="shared" si="7"/>
        <v>2014.488</v>
      </c>
    </row>
    <row r="59" spans="1:25" ht="12.75">
      <c r="A59" s="25"/>
      <c r="B59" s="25"/>
      <c r="C59" s="25"/>
      <c r="D59" s="25"/>
      <c r="E59" s="25"/>
      <c r="F59" s="25"/>
      <c r="G59" s="25"/>
      <c r="H59" s="25"/>
      <c r="I59" s="25"/>
      <c r="J59" s="26">
        <f>SUM(J2:J58)</f>
        <v>38492.32</v>
      </c>
      <c r="K59" s="26">
        <f>SUM(K2:K58)</f>
        <v>6756</v>
      </c>
      <c r="L59" s="27"/>
      <c r="M59" s="41">
        <f>SUM(M2:M58)</f>
        <v>59737</v>
      </c>
      <c r="N59" s="28"/>
      <c r="O59" s="41">
        <f aca="true" t="shared" si="15" ref="O59:Y59">SUM(O2:O58)</f>
        <v>10168.320000000002</v>
      </c>
      <c r="P59" s="28">
        <f t="shared" si="15"/>
        <v>431.87</v>
      </c>
      <c r="Q59" s="28">
        <f t="shared" si="15"/>
        <v>6464.97</v>
      </c>
      <c r="R59" s="28">
        <f t="shared" si="15"/>
        <v>560.4399999999999</v>
      </c>
      <c r="S59" s="28">
        <f t="shared" si="15"/>
        <v>1120.8799999999999</v>
      </c>
      <c r="T59" s="28">
        <f t="shared" si="15"/>
        <v>614.1900000000002</v>
      </c>
      <c r="U59" s="28">
        <f t="shared" si="15"/>
        <v>1735.0700000000006</v>
      </c>
      <c r="V59" s="41">
        <f t="shared" si="15"/>
        <v>17399.61</v>
      </c>
      <c r="W59" s="41">
        <f t="shared" si="15"/>
        <v>95504.96999999999</v>
      </c>
      <c r="X59" s="41">
        <f t="shared" si="15"/>
        <v>18803.000973</v>
      </c>
      <c r="Y59" s="41">
        <f t="shared" si="15"/>
        <v>114307.97097299996</v>
      </c>
    </row>
    <row r="60" ht="12.75">
      <c r="E60" s="1"/>
    </row>
  </sheetData>
  <printOptions/>
  <pageMargins left="0.75" right="0.75" top="1" bottom="1" header="0.5" footer="0.5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tabSelected="1" view="pageBreakPreview" zoomScale="85" zoomScaleSheetLayoutView="85" workbookViewId="0" topLeftCell="A1">
      <selection activeCell="C3" sqref="C3"/>
    </sheetView>
  </sheetViews>
  <sheetFormatPr defaultColWidth="9.00390625" defaultRowHeight="12.75"/>
  <cols>
    <col min="1" max="1" width="3.25390625" style="0" bestFit="1" customWidth="1"/>
    <col min="2" max="2" width="19.00390625" style="0" customWidth="1"/>
    <col min="3" max="3" width="15.00390625" style="0" customWidth="1"/>
    <col min="4" max="4" width="9.875" style="0" customWidth="1"/>
    <col min="5" max="5" width="10.00390625" style="0" customWidth="1"/>
    <col min="8" max="8" width="11.75390625" style="0" customWidth="1"/>
    <col min="9" max="9" width="16.375" style="0" bestFit="1" customWidth="1"/>
    <col min="20" max="20" width="9.875" style="0" customWidth="1"/>
  </cols>
  <sheetData>
    <row r="1" spans="1:22" ht="72">
      <c r="A1" s="29" t="s">
        <v>0</v>
      </c>
      <c r="B1" s="29" t="s">
        <v>1</v>
      </c>
      <c r="C1" s="29" t="s">
        <v>2</v>
      </c>
      <c r="D1" s="29" t="s">
        <v>32</v>
      </c>
      <c r="E1" s="29" t="s">
        <v>33</v>
      </c>
      <c r="F1" s="29" t="s">
        <v>3</v>
      </c>
      <c r="G1" s="29" t="s">
        <v>4</v>
      </c>
      <c r="H1" s="29" t="s">
        <v>38</v>
      </c>
      <c r="I1" s="29" t="s">
        <v>5</v>
      </c>
      <c r="J1" s="30" t="s">
        <v>40</v>
      </c>
      <c r="K1" s="29" t="s">
        <v>39</v>
      </c>
      <c r="L1" s="31" t="s">
        <v>56</v>
      </c>
      <c r="M1" s="42" t="s">
        <v>43</v>
      </c>
      <c r="N1" s="31" t="s">
        <v>44</v>
      </c>
      <c r="O1" s="42" t="s">
        <v>45</v>
      </c>
      <c r="P1" s="42" t="s">
        <v>57</v>
      </c>
      <c r="Q1" s="43" t="s">
        <v>47</v>
      </c>
      <c r="R1" s="42" t="s">
        <v>58</v>
      </c>
      <c r="S1" s="44" t="s">
        <v>52</v>
      </c>
      <c r="T1" s="45" t="s">
        <v>53</v>
      </c>
      <c r="U1" s="32" t="s">
        <v>59</v>
      </c>
      <c r="V1" s="32" t="s">
        <v>55</v>
      </c>
    </row>
    <row r="2" spans="1:22" ht="12.75">
      <c r="A2" s="46">
        <v>1</v>
      </c>
      <c r="B2" s="60" t="s">
        <v>6</v>
      </c>
      <c r="C2" s="47" t="s">
        <v>60</v>
      </c>
      <c r="D2" s="48">
        <v>72</v>
      </c>
      <c r="E2" s="48">
        <v>36</v>
      </c>
      <c r="F2" s="48">
        <v>26</v>
      </c>
      <c r="G2" s="49" t="s">
        <v>34</v>
      </c>
      <c r="H2" s="49" t="s">
        <v>8</v>
      </c>
      <c r="I2" s="49" t="s">
        <v>8</v>
      </c>
      <c r="J2" s="49" t="s">
        <v>8</v>
      </c>
      <c r="K2" s="56" t="s">
        <v>8</v>
      </c>
      <c r="L2" s="57">
        <v>1</v>
      </c>
      <c r="M2" s="51">
        <v>1126</v>
      </c>
      <c r="N2" s="50">
        <v>0.13</v>
      </c>
      <c r="O2" s="51">
        <f>M2*N2</f>
        <v>146.38</v>
      </c>
      <c r="P2" s="51">
        <v>0</v>
      </c>
      <c r="Q2" s="51">
        <v>0</v>
      </c>
      <c r="R2" s="51">
        <v>0</v>
      </c>
      <c r="S2" s="51">
        <v>407.62</v>
      </c>
      <c r="T2" s="51">
        <f>S2+R2+Q2+P2+O2+M2</f>
        <v>1680</v>
      </c>
      <c r="U2" s="51">
        <f>T2*19.91%</f>
        <v>334.488</v>
      </c>
      <c r="V2" s="51">
        <f>U2+T2</f>
        <v>2014.488</v>
      </c>
    </row>
    <row r="3" spans="1:22" ht="12.75">
      <c r="A3" s="47">
        <v>2</v>
      </c>
      <c r="B3" s="60" t="s">
        <v>6</v>
      </c>
      <c r="C3" s="47" t="s">
        <v>60</v>
      </c>
      <c r="D3" s="48">
        <v>42</v>
      </c>
      <c r="E3" s="48">
        <v>22</v>
      </c>
      <c r="F3" s="48">
        <v>20</v>
      </c>
      <c r="G3" s="49" t="s">
        <v>8</v>
      </c>
      <c r="H3" s="49" t="s">
        <v>8</v>
      </c>
      <c r="I3" s="47" t="s">
        <v>37</v>
      </c>
      <c r="J3" s="48">
        <v>2026.8</v>
      </c>
      <c r="K3" s="56" t="s">
        <v>8</v>
      </c>
      <c r="L3" s="57">
        <v>1</v>
      </c>
      <c r="M3" s="51">
        <v>1126</v>
      </c>
      <c r="N3" s="50">
        <v>0.2</v>
      </c>
      <c r="O3" s="51">
        <f>M3*N3</f>
        <v>225.20000000000002</v>
      </c>
      <c r="P3" s="51">
        <v>0</v>
      </c>
      <c r="Q3" s="51">
        <v>514.83</v>
      </c>
      <c r="R3" s="51">
        <v>35.89</v>
      </c>
      <c r="S3" s="51">
        <v>292.91</v>
      </c>
      <c r="T3" s="51">
        <f>S3+R3+Q3+P3+O3+M3</f>
        <v>2194.83</v>
      </c>
      <c r="U3" s="51">
        <f>T3*17.46%</f>
        <v>383.217318</v>
      </c>
      <c r="V3" s="51">
        <f>U3+T3</f>
        <v>2578.047318</v>
      </c>
    </row>
    <row r="4" spans="1:22" ht="12.75">
      <c r="A4" s="46">
        <v>3</v>
      </c>
      <c r="B4" s="60" t="s">
        <v>6</v>
      </c>
      <c r="C4" s="47" t="s">
        <v>60</v>
      </c>
      <c r="D4" s="48">
        <v>52</v>
      </c>
      <c r="E4" s="48">
        <v>26</v>
      </c>
      <c r="F4" s="48">
        <v>26</v>
      </c>
      <c r="G4" s="49" t="s">
        <v>8</v>
      </c>
      <c r="H4" s="49" t="s">
        <v>8</v>
      </c>
      <c r="I4" s="47" t="s">
        <v>36</v>
      </c>
      <c r="J4" s="48">
        <v>1004.96</v>
      </c>
      <c r="K4" s="56" t="s">
        <v>8</v>
      </c>
      <c r="L4" s="57">
        <v>1</v>
      </c>
      <c r="M4" s="51">
        <v>1126</v>
      </c>
      <c r="N4" s="50">
        <v>0.17</v>
      </c>
      <c r="O4" s="51">
        <f>M4*N4</f>
        <v>191.42000000000002</v>
      </c>
      <c r="P4" s="51">
        <v>0</v>
      </c>
      <c r="Q4" s="51">
        <v>507.01</v>
      </c>
      <c r="R4" s="51">
        <v>41.89</v>
      </c>
      <c r="S4" s="51">
        <v>320.69</v>
      </c>
      <c r="T4" s="51">
        <f>S4+R4+Q4+P4+O4+M4</f>
        <v>2187.01</v>
      </c>
      <c r="U4" s="51">
        <f>T4*19.91%</f>
        <v>435.43369100000007</v>
      </c>
      <c r="V4" s="51">
        <f>U4+T4</f>
        <v>2622.4436910000004</v>
      </c>
    </row>
    <row r="5" spans="1:22" ht="12.75">
      <c r="A5" s="52"/>
      <c r="B5" s="52"/>
      <c r="C5" s="52"/>
      <c r="D5" s="52"/>
      <c r="E5" s="52"/>
      <c r="F5" s="52"/>
      <c r="G5" s="52"/>
      <c r="H5" s="52"/>
      <c r="I5" s="52"/>
      <c r="J5" s="59">
        <f>SUM(J3:J4)</f>
        <v>3031.76</v>
      </c>
      <c r="K5" s="47"/>
      <c r="L5" s="58"/>
      <c r="M5" s="53">
        <f>SUM(M2:M4)</f>
        <v>3378</v>
      </c>
      <c r="N5" s="54"/>
      <c r="O5" s="53">
        <f aca="true" t="shared" si="0" ref="O5:U5">SUM(O2:O4)</f>
        <v>563</v>
      </c>
      <c r="P5" s="53">
        <f t="shared" si="0"/>
        <v>0</v>
      </c>
      <c r="Q5" s="53">
        <f t="shared" si="0"/>
        <v>1021.84</v>
      </c>
      <c r="R5" s="53">
        <f t="shared" si="0"/>
        <v>77.78</v>
      </c>
      <c r="S5" s="53">
        <f t="shared" si="0"/>
        <v>1021.22</v>
      </c>
      <c r="T5" s="55">
        <f t="shared" si="0"/>
        <v>6061.84</v>
      </c>
      <c r="U5" s="55">
        <f t="shared" si="0"/>
        <v>1153.139009</v>
      </c>
      <c r="V5" s="55">
        <f>U5+T5</f>
        <v>7214.979009000001</v>
      </c>
    </row>
  </sheetData>
  <printOptions/>
  <pageMargins left="0.75" right="0.75" top="1" bottom="1" header="0.5" footer="0.5"/>
  <pageSetup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SPSZOZ</cp:lastModifiedBy>
  <cp:lastPrinted>2014-01-30T09:23:57Z</cp:lastPrinted>
  <dcterms:created xsi:type="dcterms:W3CDTF">1997-02-26T13:46:56Z</dcterms:created>
  <dcterms:modified xsi:type="dcterms:W3CDTF">2014-01-31T12:30:26Z</dcterms:modified>
  <cp:category/>
  <cp:version/>
  <cp:contentType/>
  <cp:contentStatus/>
</cp:coreProperties>
</file>